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480" yWindow="1305" windowWidth="17400" windowHeight="8070" tabRatio="368" firstSheet="1" activeTab="1"/>
  </bookViews>
  <sheets>
    <sheet name="Sheet1" sheetId="7" state="hidden" r:id="rId1"/>
    <sheet name="KPI2560reportNEW" sheetId="6" r:id="rId2"/>
  </sheets>
  <definedNames>
    <definedName name="_xlnm._FilterDatabase" localSheetId="1" hidden="1">KPI2560reportNEW!$A$8:$B$188</definedName>
    <definedName name="level">KPI2560reportNEW!#REF!</definedName>
    <definedName name="mthrep">Sheet1!$B$1:$B$10</definedName>
    <definedName name="newdata2560">KPI2560reportNEW!#REF!</definedName>
    <definedName name="olddata2559">KPI2560reportNEW!#REF!</definedName>
    <definedName name="_xlnm.Print_Area" localSheetId="1">KPI2560reportNEW!$A$1:$N$197</definedName>
    <definedName name="_xlnm.Print_Titles" localSheetId="1">KPI2560reportNEW!$4:$6</definedName>
    <definedName name="prv">Sheet1!$A$1:$A$8</definedName>
    <definedName name="typerep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6"/>
  <c r="M54"/>
  <c r="M45"/>
  <c r="M35" l="1"/>
  <c r="M34"/>
  <c r="M94"/>
  <c r="M38" l="1"/>
  <c r="M13" l="1"/>
  <c r="M12"/>
  <c r="M11"/>
  <c r="M10"/>
  <c r="N12" l="1"/>
  <c r="N10"/>
  <c r="M135"/>
  <c r="M136"/>
  <c r="M18"/>
  <c r="D57"/>
  <c r="D55" l="1"/>
  <c r="N57"/>
  <c r="N55"/>
  <c r="M36"/>
  <c r="M37"/>
  <c r="M39"/>
  <c r="M29"/>
  <c r="M28"/>
  <c r="M27"/>
  <c r="M26"/>
  <c r="M25"/>
  <c r="M24"/>
  <c r="M23"/>
  <c r="M22"/>
  <c r="M21"/>
  <c r="M20"/>
  <c r="M19"/>
  <c r="M15"/>
  <c r="M14"/>
  <c r="M17" l="1"/>
  <c r="N36"/>
  <c r="M57"/>
  <c r="M55"/>
  <c r="M16"/>
  <c r="N38"/>
  <c r="N16" l="1"/>
  <c r="M140"/>
  <c r="N14"/>
  <c r="M100" l="1"/>
  <c r="N109"/>
  <c r="N111"/>
  <c r="M113"/>
  <c r="N113" s="1"/>
  <c r="N115"/>
  <c r="N117"/>
  <c r="M96" l="1"/>
  <c r="M189" l="1"/>
  <c r="M183"/>
  <c r="M164"/>
  <c r="M162"/>
  <c r="M160"/>
  <c r="M153"/>
  <c r="M151"/>
  <c r="N140"/>
  <c r="N137"/>
  <c r="M133"/>
  <c r="N119"/>
  <c r="M101"/>
  <c r="M99"/>
  <c r="M97"/>
  <c r="N92"/>
  <c r="N90"/>
  <c r="M87"/>
  <c r="M70"/>
  <c r="M46"/>
  <c r="M41"/>
  <c r="M33"/>
  <c r="M31"/>
  <c r="M188"/>
  <c r="M182"/>
  <c r="M177"/>
  <c r="M165"/>
  <c r="M163"/>
  <c r="M161"/>
  <c r="M159"/>
  <c r="M158"/>
  <c r="M157"/>
  <c r="M156"/>
  <c r="M155"/>
  <c r="M154"/>
  <c r="M152"/>
  <c r="M150"/>
  <c r="M132"/>
  <c r="M130"/>
  <c r="M128"/>
  <c r="M126"/>
  <c r="M123"/>
  <c r="M121"/>
  <c r="M98"/>
  <c r="M86"/>
  <c r="M69"/>
  <c r="M51"/>
  <c r="M30"/>
  <c r="M32"/>
  <c r="M40"/>
  <c r="N94" l="1"/>
  <c r="N130"/>
  <c r="N128"/>
  <c r="N159"/>
  <c r="N169"/>
  <c r="N180"/>
  <c r="N75"/>
  <c r="N84"/>
  <c r="N43"/>
  <c r="N182"/>
  <c r="N172"/>
  <c r="N161"/>
  <c r="N121"/>
  <c r="N40"/>
  <c r="N41"/>
  <c r="N123"/>
  <c r="N132"/>
  <c r="N150"/>
  <c r="N163"/>
  <c r="N175"/>
  <c r="N185"/>
  <c r="N126"/>
  <c r="N135"/>
  <c r="N152"/>
  <c r="N165"/>
  <c r="N177"/>
  <c r="N188"/>
  <c r="N66"/>
  <c r="N86"/>
  <c r="N60"/>
  <c r="N69"/>
  <c r="N80"/>
  <c r="N88"/>
  <c r="N96"/>
  <c r="N104"/>
  <c r="N77"/>
  <c r="N102"/>
  <c r="N62"/>
  <c r="N71"/>
  <c r="N82"/>
  <c r="N98"/>
  <c r="N106"/>
  <c r="N64"/>
  <c r="N100"/>
  <c r="N53"/>
  <c r="N51"/>
  <c r="N47"/>
  <c r="N45"/>
  <c r="N34"/>
  <c r="N30"/>
  <c r="N32"/>
</calcChain>
</file>

<file path=xl/sharedStrings.xml><?xml version="1.0" encoding="utf-8"?>
<sst xmlns="http://schemas.openxmlformats.org/spreadsheetml/2006/main" count="241" uniqueCount="214">
  <si>
    <t>ตัวชี้วัด</t>
  </si>
  <si>
    <t>3) ร้อยละของเด็กอายุ 0-5 ปี สูงดีสมส่วน และส่วนสูงเฉลี่ยที่อายุ 5 ปี</t>
  </si>
  <si>
    <t xml:space="preserve">2) ร้อยละของเด็กวัยเรียน สูงดีสมส่วน   </t>
  </si>
  <si>
    <t>Lead  : 1) อัตราความสำเร็จการรักษาผู้ป่วยวัณโรครายใหม่และกลับเป็นซ้ำ</t>
  </si>
  <si>
    <t>Lead : 1)  ร้อยละของผลิตภัณฑ์อาหารสดและอาหารแปรรูปมีความปลอดภัย</t>
  </si>
  <si>
    <t xml:space="preserve">Lead : 1) ร้อยละของผลิตภัณฑ์สุขภาพที่ได้รับการตรวจสอบได้มาตรฐานตามเกณฑ์ที่กำหนด
</t>
  </si>
  <si>
    <t>Lead : 1) ร้อยละของโรงพยาบาลที่พัฒนาอนามัยสิ่งแวดล้อมได้ตามเกณฑ์ GREEN&amp;CLEAN Hospital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</si>
  <si>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</si>
  <si>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Lag : 1)  อัตราตายของผู้ป่วยโรคหลอดเลือดสมอง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</si>
  <si>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</si>
  <si>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Lead : 1) ลดระยะเวลารอคอย ผ่าตัด เคมีบำบัด รังสีรักษา ของมะเร็ง 5 อันดับแรก</t>
  </si>
  <si>
    <t xml:space="preserve">Lag : 1) จำนวนการปลูกถ่ายไตสำเร็จ
</t>
  </si>
  <si>
    <t>Lead : 1) ร้อยละของผู้ป่วยโรคซึมเศร้าเข้าถึงบริการสุขภาพจิต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</si>
  <si>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</si>
  <si>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Lead : 1) ร้อยละของโรงพยาบาลที่มีการดูแลแบบประคับประคอง (Palliative Care)</t>
  </si>
  <si>
    <t>2) ร้อยละของ ER คุณภาพในโรงพยาบาลระดับ F2 ขึ้นไป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</si>
  <si>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</si>
  <si>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Lead  1) ความครอบคลุมเด็กได้รับวัคซีนตาม EPI ในชายแดนใต้</t>
  </si>
  <si>
    <t>Lag : 1) ร้อยละของบุคลากรที่ได้รับการพัฒนาตามเกณฑ์ที่กำหนด</t>
  </si>
  <si>
    <t>Lag : 1) ร้อยละของครอบครัวที่มีศักยภาพในการดูแลสุขภาพตนเองได้ตามเกณฑ์ที่กำหนด</t>
  </si>
  <si>
    <t xml:space="preserve">Lead : 1) ร้อยละของหน่วยงานในสังกัดกระทรวงสาธารณสุขผ่านเกณฑ์การประเมิน ITA </t>
  </si>
  <si>
    <t>2) อัตราการเกิดการกำเริบเฉียบพลันในผู้ป่วยโรคปอดอุดกั้นเรื้อรัง</t>
  </si>
  <si>
    <t>3) ร้อยละ EMS คุณภาพใน รพ. ทุกระดับ</t>
  </si>
  <si>
    <t>Lead : 1) ร้อยละของ รพ.สต. ในแต่ละอำเภอที่ผ่านเกณฑ์ระดับการพัฒนาคุณภาพ</t>
  </si>
  <si>
    <t>Lead : 1) ร้อยละของโรงพยาบาล F2 ขึ้นไป ที่มีระบบ ECS คุณภาพ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</si>
  <si>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</si>
  <si>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4) ร้อยละของเด็กกลุ่มอายุ 0-12 ปีฟันดีไม่มีผุ (cavity free)</t>
  </si>
  <si>
    <t>Lead : 1) ร้อยละของผู้ป่วยตาบอดจากต้อกระจก (Blinding Cataract) ได้รับการผ่าตัดภายใน 30 วัน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</si>
  <si>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</si>
  <si>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t>3) ร้อยละของประชากรเข้าถึงบริการการแพทย์ฉุกเฉินปี 2560</t>
  </si>
  <si>
    <t>Lag : 2)  ร้อยละของอำเภอที่มีบุคลากรสาธารณสุขเพียงพอ</t>
  </si>
  <si>
    <t>lead : 1) ร้อยละของโรงพยาบาลชุมชนเฉลิมพระเกียรติ 80 พรรษา ที่ผ่านเกณฑ์คุณภาพที่กำหนด</t>
  </si>
  <si>
    <t xml:space="preserve">2) อัตราการเสียชีวิตจากการบาดเจ็บทางถนน </t>
  </si>
  <si>
    <t xml:space="preserve">Lag : 1) อัตราการเสียชีวิตจากการจมน้ำของเด็กอายุน้อยกว่า 15 ปี </t>
  </si>
  <si>
    <t xml:space="preserve"> Lag : 1) ร้อยละของกฎหมายที่ควรปรับปรุงได้รับการแก้ไข และบังคับใช้</t>
  </si>
  <si>
    <t>lead  1)  ร้อยละของหน่วยงานที่มีการนำดัชนีความสุขของคนทำงาน (Happy Work Life Index) และ Core Value "MOPH" ไปใช้</t>
  </si>
  <si>
    <t xml:space="preserve">Lag : 1) อัตราการฆ่าตัวตายสำเร็จ </t>
  </si>
  <si>
    <t>5) อัตราการคลอดมีชีพในหญิงอายุ 15-19 ปี</t>
  </si>
  <si>
    <t xml:space="preserve">Lead : 1) ร้อยละสถานบริการสุขภาพที่มีการคลอดมาตรฐาน </t>
  </si>
  <si>
    <t xml:space="preserve">Lead : 1) ร้อยละของตำบลที่มีระบบการส่งเสริมสุขภาพดูแลผู้สูงอายุระยะยาว (Long Term Care) ในชุมชน ผ่านเกณฑ์ </t>
  </si>
  <si>
    <t xml:space="preserve">lag : 1) ร้อยละของ Healthy Ageing </t>
  </si>
  <si>
    <t>2) ร้อยละของกลุ่มประชากรหลักที่เข้าถึงบริการป้องกันโรคเอดส์และโรคติดต่อทางเพศสัมพันธ์เชิงรุก</t>
  </si>
  <si>
    <t>3) ร้อยละของตำบลในการคัดกรองโรคพยาธิใบไม้ตับ (โครงการพระราชดำริ)</t>
  </si>
  <si>
    <t>Lag: 1) 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</si>
  <si>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 xml:space="preserve">Lead : 1) ร้อยละของคลินิกหมอครอบครัวที่เปิดดำเนินการในพื้นที่ (Primary Care Cluster)
</t>
  </si>
  <si>
    <t>2)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</si>
  <si>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Lead : 1) ร้อยละการส่งต่อผู้ป่วยนอกเขตสุขภาพลดลง</t>
  </si>
  <si>
    <t xml:space="preserve">Lag : 1) อัตราตายทารกแรกเกิด </t>
  </si>
  <si>
    <t>Lag : 1) อัตราตายจากโรคหลอดเลือดหัวใจ</t>
  </si>
  <si>
    <t>Lag : 1) อัตราตายจากโรคมะเร็งตับ</t>
  </si>
  <si>
    <t>Lead: 1) ร้อยละหน่วยบริการปฐมภูมิจัดบริการสุขภาพช่องปาก</t>
  </si>
  <si>
    <t>Lag : 1)อัตราตายจากการบาดเจ็บ (Trauma)</t>
  </si>
  <si>
    <t>Lag : 1) อัตราส่วนการเสียชีวิตของมารดาในจังหวัดชายแดนภาคใต้</t>
  </si>
  <si>
    <t>Lead : 1) ร้อยละของเขตสุขภาพที่มีการบริหารจัดการระบบการผลิตและพัฒนากำลังคนได้ตามเกณฑ์เป้าหมายที่กำหนด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</si>
  <si>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3) ร้อยละของหน่วยบริการที่ประสบภาวะวิกฤติทางการเงิน</t>
  </si>
  <si>
    <t>Lead : 1) ร้อยละผลงานวิจัย/R2R ด้านสุขภาพที่ให้หน่วยงานต่างๆนำไปใช้ประโยชน์</t>
  </si>
  <si>
    <t>1.  Prevention &amp; Promotion Excellence (ส่งเสริมสุขภาพและป้องกันโรคเป็นเลิศ)</t>
  </si>
  <si>
    <t>แผนงานที่ 1 : การพัฒนาคุณภาพชีวิตคนไทยทุกกลุ่มวัย (ด้านสุขภาพ)</t>
  </si>
  <si>
    <t>ลำ</t>
  </si>
  <si>
    <t>ดับ</t>
  </si>
  <si>
    <t>ที่</t>
  </si>
  <si>
    <t>แผนงานที่ 2 : การป้องกันควบคุมโรคและภัยสุขภาพ</t>
  </si>
  <si>
    <t>แผนงานที่ 3 : การลดปัจจัยเสี่ยงด้านสุขภาพ</t>
  </si>
  <si>
    <t>แผนงานที่ 4 : การบริหารจัดการสิ่งแวดล้อม</t>
  </si>
  <si>
    <t>2. Service Excellence (บริการเป็นเลิศ)</t>
  </si>
  <si>
    <t>แผนงานที่ 6 : การพัฒนาระบบบริการสุขภาพ (Service Plan)</t>
  </si>
  <si>
    <t>แผนงานที่ 5 : การพัฒนาระบบการแพทย์ปฐมภูมิ (Primary Care Cluster)</t>
  </si>
  <si>
    <t>แผนงานที่ 7 : การพัฒนาระบบบริการการแพทย์ฉุกเฉินครบวงจรและระบบการส่งต่อ</t>
  </si>
  <si>
    <t>แผนงานที่ 8 : การพัฒนาคุณภาพหน่วยงานบริการด้านสุขภาพ</t>
  </si>
  <si>
    <t>แผนงานที่ 9 : การพัฒนาตามโครงการพระราชดำริและพื้นที่เฉพาะ</t>
  </si>
  <si>
    <t>3. People Excellence (บุคลากรเป็นเลิศ)</t>
  </si>
  <si>
    <t>แผนงานที่ 11 : การพัฒนาระบบบริหารจัดการกำลังคนด้านสุขภาพ</t>
  </si>
  <si>
    <t>4. Governance Excellence (บริหารเป็นเลิศด้วยธรรมาภิบาล)</t>
  </si>
  <si>
    <t>แผนงานที่ 12 : การพัฒนาระบบธรรมาภิบาลและคุณภาพการบริการจัดการภาครัฐ</t>
  </si>
  <si>
    <t>แผนงานที่ 14 : การบริหารจัดการด้านการเงินการคลังสุขภาพ</t>
  </si>
  <si>
    <t>แผนงานที่ 13 : การพัฒนาระบบข้อมูลสารสนเทศด้านสุขภาพ</t>
  </si>
  <si>
    <t>แผนงานที่ 15 : การพัฒนางานวิจัยและองค์ความรู้ด้านสุขภาพ</t>
  </si>
  <si>
    <t>แผนงานที่ 16 : การปรับโครงสร้างและการพัฒนากฎหมายด้านสุขภาพ</t>
  </si>
  <si>
    <t>สุพรรณบุรี</t>
  </si>
  <si>
    <t>นคปฐม</t>
  </si>
  <si>
    <t>ราชบุรี</t>
  </si>
  <si>
    <t>กาญจนบุรี</t>
  </si>
  <si>
    <t>เพชรบุรี</t>
  </si>
  <si>
    <t>สมุทรสาคร</t>
  </si>
  <si>
    <t>สมุทรสงคราม</t>
  </si>
  <si>
    <t>ประจวบคีรีขันธ์</t>
  </si>
  <si>
    <t>รายงานผลการดำเนินงานตาม PA/KPI กระทรวงสาธารณสุข ประจำปีงบประมาณ 2560 (เขตสุขภาพที่ 5)</t>
  </si>
  <si>
    <t>ร้อยละ 60</t>
  </si>
  <si>
    <t>ร้อยละ 80</t>
  </si>
  <si>
    <t>ร้อยละ 51</t>
  </si>
  <si>
    <t>ร้อยละ 66</t>
  </si>
  <si>
    <t>ร้อยละ 52</t>
  </si>
  <si>
    <t>ร้อยละ 85</t>
  </si>
  <si>
    <t>18 /แสนประชากร</t>
  </si>
  <si>
    <t>ร้อยละ 92</t>
  </si>
  <si>
    <t>ร้อยละ 95</t>
  </si>
  <si>
    <t>2) ร้อยละของสถานพยาบาล และสถานประกอบการเพื่อสุขภาพผ่านเกณฑ์มาตรฐานตามที่กฎหมายกำหนด</t>
  </si>
  <si>
    <t>ร้อยละ 100 ของ
จังหวัดผ่านเกณฑ์
ระดับพื้นฐาน</t>
  </si>
  <si>
    <t>≥ 80%</t>
  </si>
  <si>
    <t>น้อยกว่าร้อยละ 7</t>
  </si>
  <si>
    <t>ไม่เกิน 130 ครั้ง
ต่อแสนประชากร</t>
  </si>
  <si>
    <t>ลดลงร้อยละ 10</t>
  </si>
  <si>
    <t>น้อยกว่า 4 ต่อ 1,000 ทารกเกิดมีชีพ</t>
  </si>
  <si>
    <t>ไม่น้อยกว่า
ร้อยละ 18.5</t>
  </si>
  <si>
    <t>ร้อยละ 50</t>
  </si>
  <si>
    <t>ร้อยละ 100</t>
  </si>
  <si>
    <t>28 ต่อแสนประชากร</t>
  </si>
  <si>
    <t>23.5 ต่อแสนประชากร</t>
  </si>
  <si>
    <t>≥ 65%</t>
  </si>
  <si>
    <t>100% ของเกณฑ์
เป้าหมาย</t>
  </si>
  <si>
    <t>ร้อยละ 10</t>
  </si>
  <si>
    <t>ร้อยละ 25</t>
  </si>
  <si>
    <t>DTP-HB3 ≥ 90
MMR1 ≥ 95</t>
  </si>
  <si>
    <t>ไม่เกิน 37 ต่อการ
เกิดมีชีพแสนคน</t>
  </si>
  <si>
    <t>Lead : 1) ระดับความสำเร็จในการวางแผนกำลังคนด้านสุขภาพของเขตสุขภาพ</t>
  </si>
  <si>
    <t>เฉลี่ยร้อยละ 80</t>
  </si>
  <si>
    <t>ร้อยละ 20</t>
  </si>
  <si>
    <t>ร้อยละ 95.5</t>
  </si>
  <si>
    <t>ร้อยละ 8</t>
  </si>
  <si>
    <t>ต.ค.-ธ.ค. 2559</t>
  </si>
  <si>
    <t>ผลการดำเนินงานไตรมาสที่ 1 ปี 2560</t>
  </si>
  <si>
    <t>อปก. ๕  การประเมินผลกระทบของระบบฯ</t>
  </si>
  <si>
    <t>อปก. ๑ การวางแผนการผลิตและพัฒนาฯ</t>
  </si>
  <si>
    <t>อปก. ๔ การบริหารจัดการด้านการผลิตฯ</t>
  </si>
  <si>
    <t>ไม่เกิน 42/1,000
ปชก.ญ.15-19 ปี</t>
  </si>
  <si>
    <t>ร้อยละ 50 ของ จำนวน
ตำบลที่เข้าร่วมโครงการฯ</t>
  </si>
  <si>
    <t>ไม่เกิน 6.3 ต่อ
แสน ปชก.</t>
  </si>
  <si>
    <r>
      <t xml:space="preserve">Lead : 1) ร้อยละของโรงพยาบาลที่ใช้ยาอย่างสมเหตุผล (RDU)
</t>
    </r>
    <r>
      <rPr>
        <sz val="14"/>
        <color rgb="FFFF0000"/>
        <rFont val="TH SarabunPSK"/>
        <family val="2"/>
      </rPr>
      <t/>
    </r>
  </si>
  <si>
    <t>1.ระดับความสาเร็จของกฎหมายที่ได้รับการแก้ไขและพัฒนา/เป้าหมาย ≥ ระดับ 4
2.ร้อยละความสาเร็จของการบังคับใช้กฎหมายครบองค์ประกอบที่กาหนดของสานักงานสาธารณสุขจังหวัดทั่วประเทศ</t>
  </si>
  <si>
    <t>lead   1) ร้อยละของจังหวัดและหน่วยบริการ
ผ่านเกณฑ์คุณภาพข้อมูล</t>
  </si>
  <si>
    <t>ไม่เกิน 5/แสน</t>
  </si>
  <si>
    <t>รวมเฉลี่ย
ร้อยละ 80
(สพบ.100%, 
สปก.60%)</t>
  </si>
  <si>
    <t>ร้อยละ 75
ผ่านเกณฑ์ระดับ
พื้นฐาน</t>
  </si>
  <si>
    <t>Lag : 1) ร้อยละของอำเภอที่มี District Health System (DHS) เชื่อมโยงระบบริการอย่างคุณภาพ</t>
  </si>
  <si>
    <t>DM  ≥  40%</t>
  </si>
  <si>
    <t>HT  ≥ 50%</t>
  </si>
  <si>
    <t>RDU1-2 ขั้นที่ 1 
ไม่น้อยกว่า
ร้อยละ 80 ของ รพ.</t>
  </si>
  <si>
    <t>โรงพยาบาลทุกระดับ (A,S,M,F) มีการดูแลแบบประคับประคองผ่านขั้นตอนที่ 1 
ข้อ 1.1 – 1.5
และขั้นตอนที่ 3</t>
  </si>
  <si>
    <t>46.1ร้อยละของผู้ป่วยที่ได้รับการรักษาด้วยการผ่าตัด ภายใน 4 สัปดาห์</t>
  </si>
  <si>
    <t xml:space="preserve">46.2 ร้อยละของผู้ป่วยที่ได้รับการรักษาด้วยเคมีบำบัดภายใน 6 สัปดาห์ </t>
  </si>
  <si>
    <t xml:space="preserve">46.3ร้อยละของผู้ป่วยที่ได้รับการรักษาด้วยรังสีรักษาภายใน 6 สัปดาห์
</t>
  </si>
  <si>
    <t>≥ 85%</t>
  </si>
  <si>
    <t>2) ร้อยละของโรงพยาบาลสังกัดกระทรวงสาธารณสุขมีคุณภาพมาตรฐานผ่านการรับรอง HA</t>
  </si>
  <si>
    <t>ร้อยละ 70</t>
  </si>
  <si>
    <t>เขตวางแผนกำลังคน
ได้ถึงระดับที่ 5</t>
  </si>
  <si>
    <t>7 เขต ผ่านเกณฑ์
ทั้ง 5 องค์ประกอบ
ที่ระดับคะแนน 3</t>
  </si>
  <si>
    <t>อปก. ๒ การสร้างความร่วมมือด้านการผลิตฯ</t>
  </si>
  <si>
    <t>อปก. ๓ การบริหารงบประมาณด้านการผลิตฯ</t>
  </si>
  <si>
    <t>ปี 2560 
ไม่เกิน 20/แสน</t>
  </si>
  <si>
    <t>ผลงาน</t>
  </si>
  <si>
    <r>
      <t>Lag : 1) ร้อยละของผู้ป่วย CKD ที่มีอัตราการลดลงของ eGFR&lt;4 ml/min/1.73m</t>
    </r>
    <r>
      <rPr>
        <b/>
        <vertAlign val="superscript"/>
        <sz val="14"/>
        <rFont val="TH SarabunPSK"/>
        <family val="2"/>
      </rPr>
      <t>2</t>
    </r>
    <r>
      <rPr>
        <b/>
        <sz val="14"/>
        <rFont val="TH SarabunPSK"/>
        <family val="2"/>
      </rPr>
      <t>/yr</t>
    </r>
  </si>
  <si>
    <t>เป้าหมาย</t>
  </si>
  <si>
    <t>Lead : 1) ร้อยละของผู้ป่วยโรคเบาหวาน  และ</t>
  </si>
  <si>
    <t>โรคความดันโลหิตสูง ที่ควบคุมได้</t>
  </si>
  <si>
    <t>ลดHTลง 2.5% จากปี 59</t>
  </si>
  <si>
    <t>ลดDMลง 5.0% จากปี 59</t>
  </si>
  <si>
    <t>ร้อยละ 14.50</t>
  </si>
  <si>
    <t>กลุ่มวัย 9 เดือน</t>
  </si>
  <si>
    <t>กลุ่มวัย 18 เดือน</t>
  </si>
  <si>
    <t>กลุ่มวัย 30 เดือน</t>
  </si>
  <si>
    <t>กลุ่มวัย 42 เดือน</t>
  </si>
  <si>
    <t>เด็ก 9 ด.ทั้งหมด</t>
  </si>
  <si>
    <t>เด็ก 18 ด.ทั้งหมด</t>
  </si>
  <si>
    <t>เด็ก 30 ด.ทั้งหมด</t>
  </si>
  <si>
    <t>เด็ก 42 ด.ทั้งหมด</t>
  </si>
  <si>
    <t>ได้รับการคัดกรอง</t>
  </si>
  <si>
    <t>มีพัฒนาการสมวัย</t>
  </si>
  <si>
    <t>2) ร้อยละของเด็กอายุ 0-5 ปี 
มีพัฒนาการสมวัย</t>
  </si>
  <si>
    <t>(กรุณาแยกตามรายละเอียดด้านล่างนี้)</t>
  </si>
  <si>
    <t>3) อัตราผู้ป่วยความดันโลหิตสูงและ/หรือ เบาหวานรายใหม่</t>
  </si>
  <si>
    <t>(เป้า คือจำนวนที่จะต้องลดลง)
(ผลงานคือ Pt HT DMรายใหม่ทั้งหมด)</t>
  </si>
  <si>
    <t>จำนวน HT รายใหม่ ปี 2559 =</t>
  </si>
  <si>
    <t>จำนวน DM รายใหม่ ปี 2559 =</t>
  </si>
  <si>
    <t>จำนวน การส่งออก ปี 2559 =</t>
  </si>
  <si>
    <t>เพิ่มขึ้น หรือคงที่
จากปี 2559</t>
  </si>
  <si>
    <t>ร้อยละ Healthy Ageing ปี 2559 =</t>
  </si>
  <si>
    <t>จำนวนเป้าหมายของการดำเนินงานราย (จังหวัด / อำเภอ)</t>
  </si>
  <si>
    <t>รวมเป้าหมาย</t>
  </si>
  <si>
    <t>ภาพจังหวัด</t>
  </si>
  <si>
    <t>ร้อยละ/</t>
  </si>
  <si>
    <t>อัตรา/</t>
  </si>
  <si>
    <t>/รวมผลงาน</t>
  </si>
  <si>
    <t xml:space="preserve">Lag : 1) อัตราส่วนการตายมารดาไทยไม่เกิน 15 ต่อการเกิดมีชีพแสนคน </t>
  </si>
  <si>
    <t xml:space="preserve">1. มีการก่าหนดข้อตกลง
ร่วม เกี่ยวกับเกณฑ์ EMS
คุณภาพใน รพ.ระดับ F2
2. มีผลการส่ารวจถานการณ์ EMS คุณภาพใน รพระดับ F2
3. มีแผนพัฒนา รพ.ระดับ F2 สู่ EMS คุณภาพ
</t>
  </si>
  <si>
    <t xml:space="preserve">≥25 % 
ของจังหวัด </t>
  </si>
  <si>
    <t xml:space="preserve">≥80 %
ของหน่วยบริการ </t>
  </si>
  <si>
    <t>น้อยกว่าร้อยละ 1</t>
  </si>
  <si>
    <t>รพ.M1 ขึ้นไปทั้งหมด</t>
  </si>
  <si>
    <t>รพ.M1 ผ่านเกณฑ์</t>
  </si>
  <si>
    <t>รพ.ทั้งหมด</t>
  </si>
  <si>
    <t>รพ.ที่ผ่านเกณฑ์</t>
  </si>
  <si>
    <t>ร้อยละ 60 ของ รพ.ระดับ M1 ขึ้นไป</t>
  </si>
  <si>
    <t>เมือง</t>
  </si>
  <si>
    <t>เขาย้อย</t>
  </si>
  <si>
    <t>หนองฯ</t>
  </si>
  <si>
    <t>ชะอำ</t>
  </si>
  <si>
    <t>ท่ายาง</t>
  </si>
  <si>
    <t>บ้านลาด</t>
  </si>
  <si>
    <t>บ้านแหลม</t>
  </si>
  <si>
    <t>แก่งกระจาน</t>
  </si>
  <si>
    <t>อยู่ในระหว่างชี้แจงการประเมินระดับเขต และ จังหวัด และ รพ สต ประเมินตนเอง</t>
  </si>
  <si>
    <t>อยู่ในระหว่างดำเนินการจัดอบรม</t>
  </si>
  <si>
    <t>รอการประเมินพึ่งได้คู่มือ</t>
  </si>
  <si>
    <t>อยู่ระหว่างดำเนินการ</t>
  </si>
  <si>
    <t>ไม่มีบริการ</t>
  </si>
  <si>
    <t>จังวัดไม่ได้ดำเนินการ</t>
  </si>
  <si>
    <t>NGO เป็นผู้ดำเนินการ</t>
  </si>
  <si>
    <t>ระหว่างดำเนินการ</t>
  </si>
  <si>
    <t>สสจ.ระดับ 5
สสอ.2แห่ง ระดับ 3
รพช.2 แห่งระดับ 3</t>
  </si>
  <si>
    <t>1.ขณะนี้พบวิกฤติสูงสุดระดับ 5 จำนวน 1 แห่ง รพ.บ้านลาด</t>
  </si>
  <si>
    <t>มรณบัตร ตค-ธค</t>
  </si>
  <si>
    <t>X60-X84</t>
  </si>
  <si>
    <t>I20-I25</t>
  </si>
  <si>
    <t>C220-C229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</si>
</sst>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ดดดด\ yyyy"/>
  </numFmts>
  <fonts count="33"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name val="TH SarabunPSK"/>
      <family val="2"/>
    </font>
    <font>
      <b/>
      <sz val="15"/>
      <name val="Tahoma"/>
      <family val="2"/>
      <scheme val="minor"/>
    </font>
    <font>
      <b/>
      <sz val="14"/>
      <color rgb="FF0000CC"/>
      <name val="TH SarabunPSK"/>
      <family val="2"/>
    </font>
    <font>
      <b/>
      <sz val="14"/>
      <color rgb="FFFF0000"/>
      <name val="TH SarabunPSK"/>
      <family val="2"/>
    </font>
    <font>
      <b/>
      <sz val="15"/>
      <color theme="1"/>
      <name val="Tahoma"/>
      <family val="2"/>
      <scheme val="minor"/>
    </font>
    <font>
      <b/>
      <sz val="13"/>
      <name val="Tahoma"/>
      <family val="2"/>
      <scheme val="minor"/>
    </font>
    <font>
      <b/>
      <sz val="10"/>
      <name val="Tahoma"/>
      <family val="2"/>
      <scheme val="minor"/>
    </font>
    <font>
      <b/>
      <vertAlign val="superscript"/>
      <sz val="14"/>
      <name val="TH SarabunPSK"/>
      <family val="2"/>
    </font>
    <font>
      <b/>
      <sz val="13"/>
      <color theme="1"/>
      <name val="Tahoma"/>
      <family val="2"/>
      <scheme val="minor"/>
    </font>
    <font>
      <b/>
      <sz val="13"/>
      <color rgb="FFFF0000"/>
      <name val="TH SarabunPSK"/>
      <family val="2"/>
    </font>
    <font>
      <b/>
      <sz val="13"/>
      <color rgb="FF0000CC"/>
      <name val="TH SarabunPSK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rgb="FFFF0000"/>
      <name val="Tahoma"/>
      <family val="2"/>
    </font>
    <font>
      <b/>
      <sz val="8"/>
      <name val="Tahoma"/>
      <family val="2"/>
    </font>
    <font>
      <b/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15"/>
      <color rgb="FF00B050"/>
      <name val="TH SarabunPSK"/>
      <family val="2"/>
    </font>
    <font>
      <b/>
      <sz val="14"/>
      <color rgb="FF00B050"/>
      <name val="TH SarabunPSK"/>
      <family val="2"/>
    </font>
    <font>
      <b/>
      <sz val="10"/>
      <color rgb="FF0000CC"/>
      <name val="TH SarabunPSK"/>
      <family val="2"/>
    </font>
    <font>
      <b/>
      <sz val="8"/>
      <color rgb="FF0000CC"/>
      <name val="TH SarabunPSK"/>
      <family val="2"/>
    </font>
    <font>
      <b/>
      <sz val="12"/>
      <color rgb="FF0000CC"/>
      <name val="TH SarabunPSK"/>
      <family val="2"/>
    </font>
    <font>
      <sz val="9"/>
      <color theme="1"/>
      <name val="Tahoma"/>
      <family val="2"/>
    </font>
    <font>
      <sz val="10"/>
      <color theme="1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theme="4" tint="0.79995117038483843"/>
      </patternFill>
    </fill>
    <fill>
      <patternFill patternType="solid">
        <fgColor rgb="FFFFFF99"/>
        <bgColor indexed="64"/>
      </patternFill>
    </fill>
    <fill>
      <patternFill patternType="gray0625">
        <bgColor theme="9" tint="0.79995117038483843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indexed="64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4" tint="-0.24994659260841701"/>
      </bottom>
      <diagonal/>
    </border>
    <border>
      <left style="thin">
        <color indexed="64"/>
      </left>
      <right/>
      <top/>
      <bottom style="hair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hair">
        <color theme="4" tint="-0.24994659260841701"/>
      </bottom>
      <diagonal/>
    </border>
    <border>
      <left style="medium">
        <color rgb="FFFF0000"/>
      </left>
      <right style="medium">
        <color rgb="FFFF0000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187" fontId="0" fillId="0" borderId="0" xfId="0" applyNumberFormat="1"/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" fontId="1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vertical="top" wrapText="1"/>
    </xf>
    <xf numFmtId="49" fontId="9" fillId="0" borderId="23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3" fontId="20" fillId="3" borderId="12" xfId="0" applyNumberFormat="1" applyFont="1" applyFill="1" applyBorder="1" applyAlignment="1">
      <alignment horizontal="right" vertical="center" wrapText="1"/>
    </xf>
    <xf numFmtId="3" fontId="22" fillId="3" borderId="19" xfId="0" applyNumberFormat="1" applyFont="1" applyFill="1" applyBorder="1" applyAlignment="1">
      <alignment horizontal="right" vertical="center" wrapText="1"/>
    </xf>
    <xf numFmtId="3" fontId="22" fillId="3" borderId="13" xfId="0" applyNumberFormat="1" applyFont="1" applyFill="1" applyBorder="1" applyAlignment="1">
      <alignment horizontal="right" vertical="center" wrapText="1"/>
    </xf>
    <xf numFmtId="3" fontId="22" fillId="3" borderId="17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22" fillId="0" borderId="21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2" fillId="3" borderId="21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1" fillId="0" borderId="15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Fill="1" applyBorder="1" applyAlignment="1">
      <alignment horizontal="right" vertical="center" wrapText="1"/>
    </xf>
    <xf numFmtId="3" fontId="18" fillId="3" borderId="12" xfId="0" applyNumberFormat="1" applyFont="1" applyFill="1" applyBorder="1" applyAlignment="1">
      <alignment horizontal="right" vertical="center" wrapText="1"/>
    </xf>
    <xf numFmtId="3" fontId="17" fillId="3" borderId="12" xfId="0" applyNumberFormat="1" applyFont="1" applyFill="1" applyBorder="1" applyAlignment="1">
      <alignment horizontal="right" vertical="center" wrapText="1"/>
    </xf>
    <xf numFmtId="3" fontId="17" fillId="3" borderId="16" xfId="0" applyNumberFormat="1" applyFont="1" applyFill="1" applyBorder="1" applyAlignment="1">
      <alignment horizontal="right" vertical="center" wrapText="1"/>
    </xf>
    <xf numFmtId="3" fontId="17" fillId="3" borderId="19" xfId="0" applyNumberFormat="1" applyFont="1" applyFill="1" applyBorder="1" applyAlignment="1">
      <alignment horizontal="right" vertical="center" wrapText="1"/>
    </xf>
    <xf numFmtId="3" fontId="17" fillId="3" borderId="13" xfId="0" applyNumberFormat="1" applyFont="1" applyFill="1" applyBorder="1" applyAlignment="1">
      <alignment horizontal="right" vertical="center" wrapText="1"/>
    </xf>
    <xf numFmtId="3" fontId="17" fillId="3" borderId="17" xfId="0" applyNumberFormat="1" applyFont="1" applyFill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horizontal="right" vertical="center" wrapText="1"/>
    </xf>
    <xf numFmtId="3" fontId="17" fillId="0" borderId="12" xfId="0" applyNumberFormat="1" applyFont="1" applyFill="1" applyBorder="1" applyAlignment="1">
      <alignment horizontal="right" vertical="center" wrapText="1"/>
    </xf>
    <xf numFmtId="3" fontId="17" fillId="0" borderId="16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Fill="1" applyBorder="1" applyAlignment="1">
      <alignment horizontal="right" vertical="center" wrapText="1"/>
    </xf>
    <xf numFmtId="3" fontId="17" fillId="0" borderId="17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top" wrapText="1"/>
    </xf>
    <xf numFmtId="3" fontId="17" fillId="3" borderId="21" xfId="0" applyNumberFormat="1" applyFont="1" applyFill="1" applyBorder="1" applyAlignment="1">
      <alignment horizontal="right" vertical="center" wrapText="1"/>
    </xf>
    <xf numFmtId="3" fontId="18" fillId="3" borderId="2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4" fontId="17" fillId="0" borderId="18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center" vertical="top" wrapText="1"/>
    </xf>
    <xf numFmtId="3" fontId="20" fillId="5" borderId="12" xfId="0" applyNumberFormat="1" applyFont="1" applyFill="1" applyBorder="1" applyAlignment="1">
      <alignment horizontal="right" vertical="center" wrapText="1"/>
    </xf>
    <xf numFmtId="3" fontId="22" fillId="5" borderId="12" xfId="0" applyNumberFormat="1" applyFont="1" applyFill="1" applyBorder="1" applyAlignment="1">
      <alignment horizontal="right" vertical="center" wrapText="1"/>
    </xf>
    <xf numFmtId="3" fontId="22" fillId="5" borderId="16" xfId="0" applyNumberFormat="1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vertical="top" wrapText="1"/>
    </xf>
    <xf numFmtId="0" fontId="8" fillId="5" borderId="8" xfId="0" applyFont="1" applyFill="1" applyBorder="1" applyAlignment="1">
      <alignment horizontal="center" vertical="top" wrapText="1"/>
    </xf>
    <xf numFmtId="3" fontId="22" fillId="5" borderId="19" xfId="0" applyNumberFormat="1" applyFont="1" applyFill="1" applyBorder="1" applyAlignment="1">
      <alignment horizontal="right" vertical="center" wrapText="1"/>
    </xf>
    <xf numFmtId="3" fontId="22" fillId="5" borderId="13" xfId="0" applyNumberFormat="1" applyFont="1" applyFill="1" applyBorder="1" applyAlignment="1">
      <alignment horizontal="right" vertical="center" wrapText="1"/>
    </xf>
    <xf numFmtId="3" fontId="22" fillId="5" borderId="17" xfId="0" applyNumberFormat="1" applyFont="1" applyFill="1" applyBorder="1" applyAlignment="1">
      <alignment horizontal="right" vertical="center" wrapText="1"/>
    </xf>
    <xf numFmtId="0" fontId="3" fillId="1" borderId="2" xfId="0" applyFont="1" applyFill="1" applyBorder="1" applyAlignment="1">
      <alignment horizontal="center" vertical="top"/>
    </xf>
    <xf numFmtId="0" fontId="3" fillId="1" borderId="2" xfId="0" applyFont="1" applyFill="1" applyBorder="1" applyAlignment="1">
      <alignment vertical="top" wrapText="1"/>
    </xf>
    <xf numFmtId="0" fontId="8" fillId="1" borderId="2" xfId="0" applyFont="1" applyFill="1" applyBorder="1" applyAlignment="1">
      <alignment horizontal="center" vertical="top" wrapText="1"/>
    </xf>
    <xf numFmtId="3" fontId="20" fillId="1" borderId="12" xfId="0" applyNumberFormat="1" applyFont="1" applyFill="1" applyBorder="1" applyAlignment="1">
      <alignment horizontal="right" vertical="center" wrapText="1"/>
    </xf>
    <xf numFmtId="3" fontId="22" fillId="1" borderId="12" xfId="0" applyNumberFormat="1" applyFont="1" applyFill="1" applyBorder="1" applyAlignment="1">
      <alignment horizontal="right" vertical="center" wrapText="1"/>
    </xf>
    <xf numFmtId="3" fontId="22" fillId="1" borderId="16" xfId="0" applyNumberFormat="1" applyFont="1" applyFill="1" applyBorder="1" applyAlignment="1">
      <alignment horizontal="right" vertical="center" wrapText="1"/>
    </xf>
    <xf numFmtId="0" fontId="3" fillId="1" borderId="8" xfId="0" applyFont="1" applyFill="1" applyBorder="1" applyAlignment="1">
      <alignment horizontal="center" vertical="top"/>
    </xf>
    <xf numFmtId="0" fontId="3" fillId="1" borderId="8" xfId="0" applyFont="1" applyFill="1" applyBorder="1" applyAlignment="1">
      <alignment vertical="top" wrapText="1"/>
    </xf>
    <xf numFmtId="0" fontId="8" fillId="1" borderId="8" xfId="0" applyFont="1" applyFill="1" applyBorder="1" applyAlignment="1">
      <alignment horizontal="center" vertical="top" wrapText="1"/>
    </xf>
    <xf numFmtId="3" fontId="22" fillId="1" borderId="19" xfId="0" applyNumberFormat="1" applyFont="1" applyFill="1" applyBorder="1" applyAlignment="1">
      <alignment horizontal="right" vertical="center" wrapText="1"/>
    </xf>
    <xf numFmtId="3" fontId="22" fillId="1" borderId="13" xfId="0" applyNumberFormat="1" applyFont="1" applyFill="1" applyBorder="1" applyAlignment="1">
      <alignment horizontal="right" vertical="center" wrapText="1"/>
    </xf>
    <xf numFmtId="3" fontId="22" fillId="1" borderId="17" xfId="0" applyNumberFormat="1" applyFont="1" applyFill="1" applyBorder="1" applyAlignment="1">
      <alignment horizontal="right" vertical="center" wrapText="1"/>
    </xf>
    <xf numFmtId="3" fontId="17" fillId="0" borderId="18" xfId="0" applyNumberFormat="1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0" fontId="3" fillId="6" borderId="0" xfId="0" applyFont="1" applyFill="1" applyBorder="1" applyAlignment="1">
      <alignment vertical="top" wrapText="1"/>
    </xf>
    <xf numFmtId="3" fontId="3" fillId="6" borderId="0" xfId="0" applyNumberFormat="1" applyFont="1" applyFill="1" applyAlignment="1">
      <alignment vertical="top" wrapText="1"/>
    </xf>
    <xf numFmtId="0" fontId="3" fillId="6" borderId="9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8" fillId="6" borderId="3" xfId="0" applyFont="1" applyFill="1" applyBorder="1" applyAlignment="1">
      <alignment horizontal="center" vertical="top" wrapText="1"/>
    </xf>
    <xf numFmtId="3" fontId="20" fillId="6" borderId="4" xfId="0" applyNumberFormat="1" applyFont="1" applyFill="1" applyBorder="1" applyAlignment="1">
      <alignment horizontal="right" vertical="center" wrapText="1"/>
    </xf>
    <xf numFmtId="3" fontId="22" fillId="6" borderId="4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center" vertical="top" wrapText="1"/>
    </xf>
    <xf numFmtId="3" fontId="20" fillId="6" borderId="10" xfId="0" applyNumberFormat="1" applyFont="1" applyFill="1" applyBorder="1" applyAlignment="1">
      <alignment horizontal="right" vertical="center" wrapText="1"/>
    </xf>
    <xf numFmtId="3" fontId="22" fillId="6" borderId="10" xfId="0" applyNumberFormat="1" applyFont="1" applyFill="1" applyBorder="1" applyAlignment="1">
      <alignment horizontal="right" vertical="center" wrapText="1"/>
    </xf>
    <xf numFmtId="3" fontId="20" fillId="6" borderId="3" xfId="0" applyNumberFormat="1" applyFont="1" applyFill="1" applyBorder="1" applyAlignment="1">
      <alignment horizontal="right" vertical="center" wrapText="1"/>
    </xf>
    <xf numFmtId="3" fontId="22" fillId="6" borderId="3" xfId="0" applyNumberFormat="1" applyFont="1" applyFill="1" applyBorder="1" applyAlignment="1">
      <alignment horizontal="right" vertical="center" wrapText="1"/>
    </xf>
    <xf numFmtId="3" fontId="21" fillId="6" borderId="4" xfId="0" applyNumberFormat="1" applyFont="1" applyFill="1" applyBorder="1" applyAlignment="1">
      <alignment horizontal="right" vertical="center" wrapText="1"/>
    </xf>
    <xf numFmtId="49" fontId="9" fillId="4" borderId="23" xfId="0" applyNumberFormat="1" applyFont="1" applyFill="1" applyBorder="1" applyAlignment="1">
      <alignment vertical="top" wrapText="1"/>
    </xf>
    <xf numFmtId="49" fontId="9" fillId="4" borderId="23" xfId="0" applyNumberFormat="1" applyFont="1" applyFill="1" applyBorder="1" applyAlignment="1">
      <alignment horizontal="center" vertical="top" wrapText="1"/>
    </xf>
    <xf numFmtId="3" fontId="17" fillId="4" borderId="14" xfId="0" applyNumberFormat="1" applyFont="1" applyFill="1" applyBorder="1" applyAlignment="1">
      <alignment horizontal="right" vertical="center" wrapText="1"/>
    </xf>
    <xf numFmtId="3" fontId="19" fillId="4" borderId="14" xfId="0" applyNumberFormat="1" applyFont="1" applyFill="1" applyBorder="1" applyAlignment="1">
      <alignment horizontal="right" vertical="center" wrapText="1"/>
    </xf>
    <xf numFmtId="3" fontId="19" fillId="4" borderId="15" xfId="0" applyNumberFormat="1" applyFont="1" applyFill="1" applyBorder="1" applyAlignment="1">
      <alignment horizontal="right" vertical="center" wrapText="1"/>
    </xf>
    <xf numFmtId="49" fontId="9" fillId="4" borderId="24" xfId="0" applyNumberFormat="1" applyFont="1" applyFill="1" applyBorder="1" applyAlignment="1">
      <alignment vertical="top" wrapText="1"/>
    </xf>
    <xf numFmtId="49" fontId="9" fillId="4" borderId="24" xfId="0" applyNumberFormat="1" applyFont="1" applyFill="1" applyBorder="1" applyAlignment="1">
      <alignment horizontal="center" vertical="top" wrapText="1"/>
    </xf>
    <xf numFmtId="4" fontId="17" fillId="4" borderId="18" xfId="0" applyNumberFormat="1" applyFont="1" applyFill="1" applyBorder="1" applyAlignment="1">
      <alignment horizontal="right" vertical="center" wrapText="1"/>
    </xf>
    <xf numFmtId="4" fontId="17" fillId="4" borderId="14" xfId="0" applyNumberFormat="1" applyFont="1" applyFill="1" applyBorder="1" applyAlignment="1">
      <alignment horizontal="right" vertical="center" wrapText="1"/>
    </xf>
    <xf numFmtId="4" fontId="19" fillId="4" borderId="14" xfId="0" applyNumberFormat="1" applyFont="1" applyFill="1" applyBorder="1" applyAlignment="1">
      <alignment horizontal="right" vertical="center" wrapText="1"/>
    </xf>
    <xf numFmtId="3" fontId="18" fillId="4" borderId="12" xfId="0" applyNumberFormat="1" applyFont="1" applyFill="1" applyBorder="1" applyAlignment="1">
      <alignment horizontal="right" vertical="center" wrapText="1"/>
    </xf>
    <xf numFmtId="3" fontId="17" fillId="4" borderId="12" xfId="0" applyNumberFormat="1" applyFont="1" applyFill="1" applyBorder="1" applyAlignment="1">
      <alignment horizontal="right" vertical="center" wrapText="1"/>
    </xf>
    <xf numFmtId="3" fontId="17" fillId="4" borderId="16" xfId="0" applyNumberFormat="1" applyFont="1" applyFill="1" applyBorder="1" applyAlignment="1">
      <alignment horizontal="right" vertical="center" wrapText="1"/>
    </xf>
    <xf numFmtId="0" fontId="8" fillId="4" borderId="24" xfId="0" applyFont="1" applyFill="1" applyBorder="1" applyAlignment="1">
      <alignment horizontal="center" vertical="top" wrapText="1"/>
    </xf>
    <xf numFmtId="3" fontId="17" fillId="4" borderId="13" xfId="0" applyNumberFormat="1" applyFont="1" applyFill="1" applyBorder="1" applyAlignment="1">
      <alignment horizontal="right" vertical="center" wrapText="1"/>
    </xf>
    <xf numFmtId="10" fontId="18" fillId="4" borderId="21" xfId="0" applyNumberFormat="1" applyFont="1" applyFill="1" applyBorder="1" applyAlignment="1">
      <alignment horizontal="right" vertical="center" wrapText="1"/>
    </xf>
    <xf numFmtId="3" fontId="17" fillId="4" borderId="21" xfId="0" applyNumberFormat="1" applyFont="1" applyFill="1" applyBorder="1" applyAlignment="1">
      <alignment horizontal="right" vertical="center" wrapText="1"/>
    </xf>
    <xf numFmtId="3" fontId="18" fillId="4" borderId="21" xfId="0" applyNumberFormat="1" applyFont="1" applyFill="1" applyBorder="1" applyAlignment="1">
      <alignment horizontal="right" vertical="center" wrapText="1"/>
    </xf>
    <xf numFmtId="0" fontId="8" fillId="3" borderId="24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3" fontId="22" fillId="4" borderId="13" xfId="0" applyNumberFormat="1" applyFont="1" applyFill="1" applyBorder="1" applyAlignment="1">
      <alignment horizontal="right" vertical="center" wrapText="1"/>
    </xf>
    <xf numFmtId="3" fontId="20" fillId="4" borderId="12" xfId="0" applyNumberFormat="1" applyFont="1" applyFill="1" applyBorder="1" applyAlignment="1">
      <alignment horizontal="right" vertical="center" wrapText="1"/>
    </xf>
    <xf numFmtId="3" fontId="22" fillId="4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8" fillId="7" borderId="12" xfId="0" applyNumberFormat="1" applyFont="1" applyFill="1" applyBorder="1" applyAlignment="1">
      <alignment horizontal="right" vertical="center" wrapText="1"/>
    </xf>
    <xf numFmtId="3" fontId="17" fillId="7" borderId="12" xfId="0" applyNumberFormat="1" applyFont="1" applyFill="1" applyBorder="1" applyAlignment="1">
      <alignment horizontal="right" vertical="center" wrapText="1"/>
    </xf>
    <xf numFmtId="3" fontId="17" fillId="7" borderId="16" xfId="0" applyNumberFormat="1" applyFont="1" applyFill="1" applyBorder="1" applyAlignment="1">
      <alignment horizontal="right" vertical="center" wrapText="1"/>
    </xf>
    <xf numFmtId="0" fontId="9" fillId="7" borderId="7" xfId="0" applyFont="1" applyFill="1" applyBorder="1" applyAlignment="1">
      <alignment horizontal="right" vertical="top" wrapText="1" indent="2"/>
    </xf>
    <xf numFmtId="3" fontId="18" fillId="7" borderId="21" xfId="0" applyNumberFormat="1" applyFont="1" applyFill="1" applyBorder="1" applyAlignment="1">
      <alignment horizontal="right" vertical="center" wrapText="1"/>
    </xf>
    <xf numFmtId="3" fontId="17" fillId="7" borderId="21" xfId="0" applyNumberFormat="1" applyFont="1" applyFill="1" applyBorder="1" applyAlignment="1">
      <alignment horizontal="right" vertical="center" wrapText="1"/>
    </xf>
    <xf numFmtId="3" fontId="17" fillId="7" borderId="22" xfId="0" applyNumberFormat="1" applyFont="1" applyFill="1" applyBorder="1" applyAlignment="1">
      <alignment horizontal="right" vertical="center" wrapText="1"/>
    </xf>
    <xf numFmtId="3" fontId="18" fillId="7" borderId="13" xfId="0" applyNumberFormat="1" applyFont="1" applyFill="1" applyBorder="1" applyAlignment="1">
      <alignment horizontal="right" vertical="center" wrapText="1"/>
    </xf>
    <xf numFmtId="3" fontId="17" fillId="7" borderId="13" xfId="0" applyNumberFormat="1" applyFont="1" applyFill="1" applyBorder="1" applyAlignment="1">
      <alignment horizontal="right" vertical="center" wrapText="1"/>
    </xf>
    <xf numFmtId="3" fontId="17" fillId="7" borderId="17" xfId="0" applyNumberFormat="1" applyFont="1" applyFill="1" applyBorder="1" applyAlignment="1">
      <alignment horizontal="right" vertical="center" wrapText="1"/>
    </xf>
    <xf numFmtId="3" fontId="18" fillId="7" borderId="25" xfId="0" applyNumberFormat="1" applyFont="1" applyFill="1" applyBorder="1" applyAlignment="1">
      <alignment horizontal="right" vertical="center" wrapText="1"/>
    </xf>
    <xf numFmtId="3" fontId="18" fillId="7" borderId="19" xfId="0" applyNumberFormat="1" applyFont="1" applyFill="1" applyBorder="1" applyAlignment="1">
      <alignment horizontal="right" vertical="center" wrapText="1"/>
    </xf>
    <xf numFmtId="3" fontId="18" fillId="8" borderId="12" xfId="0" applyNumberFormat="1" applyFont="1" applyFill="1" applyBorder="1" applyAlignment="1">
      <alignment horizontal="right" vertical="center" wrapText="1"/>
    </xf>
    <xf numFmtId="3" fontId="17" fillId="8" borderId="12" xfId="0" applyNumberFormat="1" applyFont="1" applyFill="1" applyBorder="1" applyAlignment="1">
      <alignment horizontal="right" vertical="center" wrapText="1"/>
    </xf>
    <xf numFmtId="3" fontId="17" fillId="8" borderId="16" xfId="0" applyNumberFormat="1" applyFont="1" applyFill="1" applyBorder="1" applyAlignment="1">
      <alignment horizontal="right" vertical="center" wrapText="1"/>
    </xf>
    <xf numFmtId="0" fontId="9" fillId="8" borderId="7" xfId="0" applyFont="1" applyFill="1" applyBorder="1" applyAlignment="1">
      <alignment horizontal="right" vertical="top" wrapText="1" indent="2"/>
    </xf>
    <xf numFmtId="3" fontId="18" fillId="8" borderId="21" xfId="0" applyNumberFormat="1" applyFont="1" applyFill="1" applyBorder="1" applyAlignment="1">
      <alignment horizontal="right" vertical="center" wrapText="1"/>
    </xf>
    <xf numFmtId="3" fontId="17" fillId="8" borderId="21" xfId="0" applyNumberFormat="1" applyFont="1" applyFill="1" applyBorder="1" applyAlignment="1">
      <alignment horizontal="right" vertical="center" wrapText="1"/>
    </xf>
    <xf numFmtId="3" fontId="17" fillId="8" borderId="22" xfId="0" applyNumberFormat="1" applyFont="1" applyFill="1" applyBorder="1" applyAlignment="1">
      <alignment horizontal="right" vertical="center" wrapText="1"/>
    </xf>
    <xf numFmtId="0" fontId="9" fillId="8" borderId="8" xfId="0" applyFont="1" applyFill="1" applyBorder="1" applyAlignment="1">
      <alignment horizontal="right" vertical="top" wrapText="1" indent="2"/>
    </xf>
    <xf numFmtId="3" fontId="18" fillId="8" borderId="13" xfId="0" applyNumberFormat="1" applyFont="1" applyFill="1" applyBorder="1" applyAlignment="1">
      <alignment horizontal="right" vertical="center" wrapText="1"/>
    </xf>
    <xf numFmtId="3" fontId="17" fillId="8" borderId="13" xfId="0" applyNumberFormat="1" applyFont="1" applyFill="1" applyBorder="1" applyAlignment="1">
      <alignment horizontal="right" vertical="center" wrapText="1"/>
    </xf>
    <xf numFmtId="3" fontId="17" fillId="8" borderId="17" xfId="0" applyNumberFormat="1" applyFont="1" applyFill="1" applyBorder="1" applyAlignment="1">
      <alignment horizontal="right" vertical="center" wrapText="1"/>
    </xf>
    <xf numFmtId="3" fontId="18" fillId="8" borderId="27" xfId="0" applyNumberFormat="1" applyFont="1" applyFill="1" applyBorder="1" applyAlignment="1">
      <alignment horizontal="right" vertical="center" wrapText="1"/>
    </xf>
    <xf numFmtId="3" fontId="17" fillId="8" borderId="24" xfId="0" applyNumberFormat="1" applyFont="1" applyFill="1" applyBorder="1" applyAlignment="1">
      <alignment horizontal="right" vertical="center" wrapText="1"/>
    </xf>
    <xf numFmtId="3" fontId="18" fillId="8" borderId="24" xfId="0" applyNumberFormat="1" applyFont="1" applyFill="1" applyBorder="1" applyAlignment="1">
      <alignment horizontal="right" vertical="center" wrapText="1"/>
    </xf>
    <xf numFmtId="3" fontId="17" fillId="8" borderId="26" xfId="0" applyNumberFormat="1" applyFont="1" applyFill="1" applyBorder="1" applyAlignment="1">
      <alignment horizontal="right" vertical="center" wrapText="1"/>
    </xf>
    <xf numFmtId="3" fontId="18" fillId="8" borderId="25" xfId="0" applyNumberFormat="1" applyFont="1" applyFill="1" applyBorder="1" applyAlignment="1">
      <alignment horizontal="right" vertical="center" wrapText="1"/>
    </xf>
    <xf numFmtId="3" fontId="17" fillId="8" borderId="19" xfId="0" applyNumberFormat="1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vertical="top" wrapText="1"/>
    </xf>
    <xf numFmtId="0" fontId="9" fillId="7" borderId="23" xfId="0" applyFont="1" applyFill="1" applyBorder="1" applyAlignment="1">
      <alignment horizontal="right" vertical="top" wrapText="1" indent="2"/>
    </xf>
    <xf numFmtId="0" fontId="9" fillId="7" borderId="24" xfId="0" applyFont="1" applyFill="1" applyBorder="1" applyAlignment="1">
      <alignment horizontal="right" vertical="top" wrapText="1" indent="2"/>
    </xf>
    <xf numFmtId="0" fontId="9" fillId="8" borderId="23" xfId="0" applyFont="1" applyFill="1" applyBorder="1" applyAlignment="1">
      <alignment horizontal="right" vertical="top" wrapText="1" indent="2"/>
    </xf>
    <xf numFmtId="0" fontId="9" fillId="8" borderId="24" xfId="0" applyFont="1" applyFill="1" applyBorder="1" applyAlignment="1">
      <alignment horizontal="right" vertical="top" wrapText="1" indent="2"/>
    </xf>
    <xf numFmtId="0" fontId="3" fillId="9" borderId="2" xfId="0" applyFont="1" applyFill="1" applyBorder="1" applyAlignment="1">
      <alignment horizontal="center" vertical="top"/>
    </xf>
    <xf numFmtId="0" fontId="3" fillId="9" borderId="2" xfId="0" applyFont="1" applyFill="1" applyBorder="1" applyAlignment="1">
      <alignment vertical="top" wrapText="1"/>
    </xf>
    <xf numFmtId="0" fontId="8" fillId="9" borderId="2" xfId="0" applyFont="1" applyFill="1" applyBorder="1" applyAlignment="1">
      <alignment horizontal="center" vertical="top" wrapText="1"/>
    </xf>
    <xf numFmtId="3" fontId="20" fillId="9" borderId="12" xfId="0" applyNumberFormat="1" applyFont="1" applyFill="1" applyBorder="1" applyAlignment="1">
      <alignment horizontal="right" vertical="center" wrapText="1"/>
    </xf>
    <xf numFmtId="3" fontId="22" fillId="9" borderId="12" xfId="0" applyNumberFormat="1" applyFont="1" applyFill="1" applyBorder="1" applyAlignment="1">
      <alignment horizontal="right" vertical="center" wrapText="1"/>
    </xf>
    <xf numFmtId="3" fontId="22" fillId="9" borderId="16" xfId="0" applyNumberFormat="1" applyFont="1" applyFill="1" applyBorder="1" applyAlignment="1">
      <alignment horizontal="right" vertical="center" wrapText="1"/>
    </xf>
    <xf numFmtId="0" fontId="3" fillId="9" borderId="8" xfId="0" applyFont="1" applyFill="1" applyBorder="1" applyAlignment="1">
      <alignment horizontal="center" vertical="top"/>
    </xf>
    <xf numFmtId="0" fontId="3" fillId="9" borderId="8" xfId="0" applyFont="1" applyFill="1" applyBorder="1" applyAlignment="1">
      <alignment vertical="top" wrapText="1"/>
    </xf>
    <xf numFmtId="0" fontId="8" fillId="9" borderId="8" xfId="0" applyFont="1" applyFill="1" applyBorder="1" applyAlignment="1">
      <alignment horizontal="center" vertical="top" wrapText="1"/>
    </xf>
    <xf numFmtId="3" fontId="22" fillId="9" borderId="19" xfId="0" applyNumberFormat="1" applyFont="1" applyFill="1" applyBorder="1" applyAlignment="1">
      <alignment horizontal="right" vertical="center" wrapText="1"/>
    </xf>
    <xf numFmtId="3" fontId="22" fillId="9" borderId="13" xfId="0" applyNumberFormat="1" applyFont="1" applyFill="1" applyBorder="1" applyAlignment="1">
      <alignment horizontal="right" vertical="center" wrapText="1"/>
    </xf>
    <xf numFmtId="3" fontId="22" fillId="9" borderId="17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top" wrapText="1"/>
    </xf>
    <xf numFmtId="3" fontId="17" fillId="10" borderId="28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right" vertical="top" wrapText="1"/>
    </xf>
    <xf numFmtId="0" fontId="23" fillId="0" borderId="5" xfId="0" applyFont="1" applyFill="1" applyBorder="1" applyAlignment="1">
      <alignment horizontal="right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3" fontId="18" fillId="0" borderId="29" xfId="0" applyNumberFormat="1" applyFont="1" applyFill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horizontal="right" vertical="center" wrapText="1"/>
    </xf>
    <xf numFmtId="3" fontId="19" fillId="0" borderId="29" xfId="0" applyNumberFormat="1" applyFont="1" applyFill="1" applyBorder="1" applyAlignment="1">
      <alignment horizontal="right" vertical="center" wrapText="1"/>
    </xf>
    <xf numFmtId="3" fontId="19" fillId="0" borderId="30" xfId="0" applyNumberFormat="1" applyFont="1" applyFill="1" applyBorder="1" applyAlignment="1">
      <alignment horizontal="right" vertical="center" wrapText="1"/>
    </xf>
    <xf numFmtId="0" fontId="8" fillId="11" borderId="12" xfId="0" applyFont="1" applyFill="1" applyBorder="1" applyAlignment="1">
      <alignment horizontal="center" vertical="top" wrapText="1"/>
    </xf>
    <xf numFmtId="3" fontId="18" fillId="11" borderId="12" xfId="0" applyNumberFormat="1" applyFont="1" applyFill="1" applyBorder="1" applyAlignment="1">
      <alignment horizontal="right" vertical="center" wrapText="1"/>
    </xf>
    <xf numFmtId="3" fontId="17" fillId="11" borderId="12" xfId="0" applyNumberFormat="1" applyFont="1" applyFill="1" applyBorder="1" applyAlignment="1">
      <alignment horizontal="right" vertical="center" wrapText="1"/>
    </xf>
    <xf numFmtId="3" fontId="17" fillId="11" borderId="16" xfId="0" applyNumberFormat="1" applyFont="1" applyFill="1" applyBorder="1" applyAlignment="1">
      <alignment horizontal="right" vertical="center" wrapText="1"/>
    </xf>
    <xf numFmtId="3" fontId="17" fillId="3" borderId="22" xfId="0" applyNumberFormat="1" applyFont="1" applyFill="1" applyBorder="1" applyAlignment="1">
      <alignment horizontal="right" vertical="center" wrapText="1"/>
    </xf>
    <xf numFmtId="3" fontId="17" fillId="4" borderId="22" xfId="0" applyNumberFormat="1" applyFont="1" applyFill="1" applyBorder="1" applyAlignment="1">
      <alignment horizontal="right" vertical="center" wrapText="1"/>
    </xf>
    <xf numFmtId="3" fontId="17" fillId="4" borderId="17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/>
    </xf>
    <xf numFmtId="0" fontId="24" fillId="0" borderId="5" xfId="0" applyFont="1" applyFill="1" applyBorder="1" applyAlignment="1">
      <alignment horizontal="right" vertical="top" wrapText="1"/>
    </xf>
    <xf numFmtId="4" fontId="17" fillId="10" borderId="28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top" wrapText="1"/>
    </xf>
    <xf numFmtId="3" fontId="17" fillId="4" borderId="31" xfId="0" applyNumberFormat="1" applyFont="1" applyFill="1" applyBorder="1" applyAlignment="1">
      <alignment horizontal="right" vertical="center" wrapText="1"/>
    </xf>
    <xf numFmtId="3" fontId="17" fillId="3" borderId="32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top" wrapText="1"/>
    </xf>
    <xf numFmtId="3" fontId="17" fillId="0" borderId="25" xfId="0" applyNumberFormat="1" applyFont="1" applyFill="1" applyBorder="1" applyAlignment="1">
      <alignment horizontal="right" vertical="center" wrapText="1"/>
    </xf>
    <xf numFmtId="3" fontId="18" fillId="4" borderId="7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3" fontId="18" fillId="4" borderId="33" xfId="0" applyNumberFormat="1" applyFont="1" applyFill="1" applyBorder="1" applyAlignment="1">
      <alignment horizontal="right" vertical="center" wrapText="1"/>
    </xf>
    <xf numFmtId="3" fontId="17" fillId="0" borderId="33" xfId="0" applyNumberFormat="1" applyFont="1" applyFill="1" applyBorder="1" applyAlignment="1">
      <alignment horizontal="right" vertical="center" wrapText="1"/>
    </xf>
    <xf numFmtId="3" fontId="18" fillId="0" borderId="35" xfId="0" applyNumberFormat="1" applyFont="1" applyFill="1" applyBorder="1" applyAlignment="1">
      <alignment vertical="top" wrapText="1"/>
    </xf>
    <xf numFmtId="4" fontId="17" fillId="0" borderId="37" xfId="0" applyNumberFormat="1" applyFont="1" applyFill="1" applyBorder="1" applyAlignment="1">
      <alignment vertical="top" wrapText="1"/>
    </xf>
    <xf numFmtId="4" fontId="17" fillId="0" borderId="36" xfId="0" applyNumberFormat="1" applyFont="1" applyFill="1" applyBorder="1" applyAlignment="1">
      <alignment horizontal="right" vertical="top" wrapText="1"/>
    </xf>
    <xf numFmtId="3" fontId="18" fillId="3" borderId="38" xfId="0" applyNumberFormat="1" applyFont="1" applyFill="1" applyBorder="1" applyAlignment="1">
      <alignment horizontal="right" vertical="center" wrapText="1"/>
    </xf>
    <xf numFmtId="4" fontId="17" fillId="3" borderId="37" xfId="0" applyNumberFormat="1" applyFont="1" applyFill="1" applyBorder="1" applyAlignment="1">
      <alignment vertical="center" wrapText="1"/>
    </xf>
    <xf numFmtId="3" fontId="17" fillId="3" borderId="39" xfId="0" applyNumberFormat="1" applyFont="1" applyFill="1" applyBorder="1" applyAlignment="1">
      <alignment horizontal="right" vertical="center" wrapText="1"/>
    </xf>
    <xf numFmtId="4" fontId="17" fillId="3" borderId="36" xfId="0" applyNumberFormat="1" applyFont="1" applyFill="1" applyBorder="1" applyAlignment="1">
      <alignment vertical="center" wrapText="1"/>
    </xf>
    <xf numFmtId="3" fontId="18" fillId="0" borderId="38" xfId="0" applyNumberFormat="1" applyFont="1" applyFill="1" applyBorder="1" applyAlignment="1">
      <alignment horizontal="right" vertical="center" wrapText="1"/>
    </xf>
    <xf numFmtId="4" fontId="17" fillId="0" borderId="37" xfId="0" applyNumberFormat="1" applyFont="1" applyFill="1" applyBorder="1" applyAlignment="1">
      <alignment vertical="center" wrapText="1"/>
    </xf>
    <xf numFmtId="3" fontId="17" fillId="0" borderId="39" xfId="0" applyNumberFormat="1" applyFont="1" applyFill="1" applyBorder="1" applyAlignment="1">
      <alignment horizontal="right" vertical="center" wrapText="1"/>
    </xf>
    <xf numFmtId="4" fontId="17" fillId="0" borderId="36" xfId="0" applyNumberFormat="1" applyFont="1" applyFill="1" applyBorder="1" applyAlignment="1">
      <alignment vertical="center" wrapText="1"/>
    </xf>
    <xf numFmtId="3" fontId="18" fillId="3" borderId="39" xfId="0" applyNumberFormat="1" applyFont="1" applyFill="1" applyBorder="1" applyAlignment="1">
      <alignment horizontal="right" vertical="center" wrapText="1"/>
    </xf>
    <xf numFmtId="4" fontId="17" fillId="3" borderId="35" xfId="0" applyNumberFormat="1" applyFont="1" applyFill="1" applyBorder="1" applyAlignment="1">
      <alignment vertical="center" wrapText="1"/>
    </xf>
    <xf numFmtId="3" fontId="18" fillId="7" borderId="38" xfId="0" applyNumberFormat="1" applyFont="1" applyFill="1" applyBorder="1" applyAlignment="1">
      <alignment horizontal="right" vertical="center" wrapText="1"/>
    </xf>
    <xf numFmtId="3" fontId="18" fillId="7" borderId="40" xfId="0" applyNumberFormat="1" applyFont="1" applyFill="1" applyBorder="1" applyAlignment="1">
      <alignment horizontal="right" vertical="center" wrapText="1"/>
    </xf>
    <xf numFmtId="3" fontId="18" fillId="7" borderId="39" xfId="0" applyNumberFormat="1" applyFont="1" applyFill="1" applyBorder="1" applyAlignment="1">
      <alignment horizontal="right" vertical="center" wrapText="1"/>
    </xf>
    <xf numFmtId="3" fontId="18" fillId="8" borderId="38" xfId="0" applyNumberFormat="1" applyFont="1" applyFill="1" applyBorder="1" applyAlignment="1">
      <alignment horizontal="right" vertical="center" wrapText="1"/>
    </xf>
    <xf numFmtId="3" fontId="18" fillId="8" borderId="40" xfId="0" applyNumberFormat="1" applyFont="1" applyFill="1" applyBorder="1" applyAlignment="1">
      <alignment horizontal="right" vertical="center" wrapText="1"/>
    </xf>
    <xf numFmtId="3" fontId="18" fillId="8" borderId="39" xfId="0" applyNumberFormat="1" applyFont="1" applyFill="1" applyBorder="1" applyAlignment="1">
      <alignment horizontal="right" vertical="center" wrapText="1"/>
    </xf>
    <xf numFmtId="3" fontId="18" fillId="8" borderId="41" xfId="0" applyNumberFormat="1" applyFont="1" applyFill="1" applyBorder="1" applyAlignment="1">
      <alignment horizontal="right" vertical="center" wrapText="1"/>
    </xf>
    <xf numFmtId="3" fontId="17" fillId="8" borderId="39" xfId="0" applyNumberFormat="1" applyFont="1" applyFill="1" applyBorder="1" applyAlignment="1">
      <alignment horizontal="right" vertical="center" wrapText="1"/>
    </xf>
    <xf numFmtId="4" fontId="17" fillId="3" borderId="37" xfId="0" applyNumberFormat="1" applyFont="1" applyFill="1" applyBorder="1" applyAlignment="1">
      <alignment horizontal="center" vertical="center" wrapText="1"/>
    </xf>
    <xf numFmtId="4" fontId="17" fillId="3" borderId="36" xfId="0" applyNumberFormat="1" applyFont="1" applyFill="1" applyBorder="1" applyAlignment="1">
      <alignment horizontal="center" vertical="center" wrapText="1"/>
    </xf>
    <xf numFmtId="3" fontId="18" fillId="0" borderId="42" xfId="0" applyNumberFormat="1" applyFont="1" applyFill="1" applyBorder="1" applyAlignment="1">
      <alignment horizontal="right" vertical="center" wrapText="1"/>
    </xf>
    <xf numFmtId="4" fontId="17" fillId="0" borderId="42" xfId="0" applyNumberFormat="1" applyFont="1" applyFill="1" applyBorder="1" applyAlignment="1">
      <alignment horizontal="right" vertical="center" wrapText="1"/>
    </xf>
    <xf numFmtId="3" fontId="18" fillId="9" borderId="38" xfId="0" applyNumberFormat="1" applyFont="1" applyFill="1" applyBorder="1" applyAlignment="1">
      <alignment horizontal="right" vertical="center" wrapText="1"/>
    </xf>
    <xf numFmtId="4" fontId="17" fillId="9" borderId="37" xfId="0" applyNumberFormat="1" applyFont="1" applyFill="1" applyBorder="1" applyAlignment="1">
      <alignment vertical="center" wrapText="1"/>
    </xf>
    <xf numFmtId="3" fontId="17" fillId="9" borderId="39" xfId="0" applyNumberFormat="1" applyFont="1" applyFill="1" applyBorder="1" applyAlignment="1">
      <alignment horizontal="right" vertical="center" wrapText="1"/>
    </xf>
    <xf numFmtId="4" fontId="17" fillId="9" borderId="36" xfId="0" applyNumberFormat="1" applyFont="1" applyFill="1" applyBorder="1" applyAlignment="1">
      <alignment vertical="center" wrapText="1"/>
    </xf>
    <xf numFmtId="3" fontId="18" fillId="4" borderId="38" xfId="0" applyNumberFormat="1" applyFont="1" applyFill="1" applyBorder="1" applyAlignment="1">
      <alignment horizontal="right" vertical="center" wrapText="1"/>
    </xf>
    <xf numFmtId="2" fontId="17" fillId="4" borderId="37" xfId="0" applyNumberFormat="1" applyFont="1" applyFill="1" applyBorder="1" applyAlignment="1">
      <alignment vertical="center" wrapText="1"/>
    </xf>
    <xf numFmtId="3" fontId="18" fillId="4" borderId="40" xfId="0" applyNumberFormat="1" applyFont="1" applyFill="1" applyBorder="1" applyAlignment="1">
      <alignment horizontal="right" vertical="center" wrapText="1"/>
    </xf>
    <xf numFmtId="4" fontId="17" fillId="4" borderId="41" xfId="0" applyNumberFormat="1" applyFont="1" applyFill="1" applyBorder="1" applyAlignment="1">
      <alignment vertical="center" wrapText="1"/>
    </xf>
    <xf numFmtId="3" fontId="17" fillId="0" borderId="40" xfId="0" applyNumberFormat="1" applyFont="1" applyFill="1" applyBorder="1" applyAlignment="1">
      <alignment horizontal="right" vertical="center" wrapText="1"/>
    </xf>
    <xf numFmtId="4" fontId="17" fillId="0" borderId="43" xfId="0" applyNumberFormat="1" applyFont="1" applyFill="1" applyBorder="1" applyAlignment="1">
      <alignment vertical="center" wrapText="1"/>
    </xf>
    <xf numFmtId="4" fontId="17" fillId="0" borderId="36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right" vertical="center" wrapText="1"/>
    </xf>
    <xf numFmtId="3" fontId="18" fillId="0" borderId="36" xfId="0" applyNumberFormat="1" applyFont="1" applyFill="1" applyBorder="1" applyAlignment="1">
      <alignment horizontal="right" vertical="center" wrapText="1"/>
    </xf>
    <xf numFmtId="3" fontId="18" fillId="3" borderId="40" xfId="0" applyNumberFormat="1" applyFont="1" applyFill="1" applyBorder="1" applyAlignment="1">
      <alignment horizontal="right" vertical="center" wrapText="1"/>
    </xf>
    <xf numFmtId="4" fontId="17" fillId="3" borderId="41" xfId="0" applyNumberFormat="1" applyFont="1" applyFill="1" applyBorder="1" applyAlignment="1">
      <alignment vertical="center" wrapText="1"/>
    </xf>
    <xf numFmtId="3" fontId="17" fillId="4" borderId="40" xfId="0" applyNumberFormat="1" applyFont="1" applyFill="1" applyBorder="1" applyAlignment="1">
      <alignment horizontal="right" vertical="center" wrapText="1"/>
    </xf>
    <xf numFmtId="4" fontId="17" fillId="4" borderId="43" xfId="0" applyNumberFormat="1" applyFont="1" applyFill="1" applyBorder="1" applyAlignment="1">
      <alignment vertical="center" wrapText="1"/>
    </xf>
    <xf numFmtId="3" fontId="17" fillId="4" borderId="39" xfId="0" applyNumberFormat="1" applyFont="1" applyFill="1" applyBorder="1" applyAlignment="1">
      <alignment horizontal="right" vertical="center" wrapText="1"/>
    </xf>
    <xf numFmtId="4" fontId="17" fillId="4" borderId="36" xfId="0" applyNumberFormat="1" applyFont="1" applyFill="1" applyBorder="1" applyAlignment="1">
      <alignment vertical="center" wrapText="1"/>
    </xf>
    <xf numFmtId="3" fontId="18" fillId="11" borderId="38" xfId="0" applyNumberFormat="1" applyFont="1" applyFill="1" applyBorder="1" applyAlignment="1">
      <alignment horizontal="right" vertical="center" wrapText="1"/>
    </xf>
    <xf numFmtId="4" fontId="17" fillId="11" borderId="38" xfId="0" applyNumberFormat="1" applyFont="1" applyFill="1" applyBorder="1" applyAlignment="1">
      <alignment vertical="center" wrapText="1"/>
    </xf>
    <xf numFmtId="3" fontId="18" fillId="0" borderId="44" xfId="0" applyNumberFormat="1" applyFont="1" applyFill="1" applyBorder="1" applyAlignment="1">
      <alignment horizontal="right" vertical="center" wrapText="1"/>
    </xf>
    <xf numFmtId="4" fontId="17" fillId="0" borderId="35" xfId="0" applyNumberFormat="1" applyFont="1" applyFill="1" applyBorder="1" applyAlignment="1">
      <alignment vertical="center" wrapText="1"/>
    </xf>
    <xf numFmtId="3" fontId="18" fillId="0" borderId="45" xfId="0" applyNumberFormat="1" applyFont="1" applyFill="1" applyBorder="1" applyAlignment="1">
      <alignment horizontal="right" vertical="center" wrapText="1"/>
    </xf>
    <xf numFmtId="3" fontId="18" fillId="4" borderId="45" xfId="0" applyNumberFormat="1" applyFont="1" applyFill="1" applyBorder="1" applyAlignment="1">
      <alignment horizontal="right" vertical="center" wrapText="1"/>
    </xf>
    <xf numFmtId="3" fontId="18" fillId="5" borderId="38" xfId="0" applyNumberFormat="1" applyFont="1" applyFill="1" applyBorder="1" applyAlignment="1">
      <alignment horizontal="right" vertical="center" wrapText="1"/>
    </xf>
    <xf numFmtId="4" fontId="17" fillId="5" borderId="37" xfId="0" applyNumberFormat="1" applyFont="1" applyFill="1" applyBorder="1" applyAlignment="1">
      <alignment vertical="center" wrapText="1"/>
    </xf>
    <xf numFmtId="3" fontId="17" fillId="5" borderId="39" xfId="0" applyNumberFormat="1" applyFont="1" applyFill="1" applyBorder="1" applyAlignment="1">
      <alignment horizontal="right" vertical="center" wrapText="1"/>
    </xf>
    <xf numFmtId="4" fontId="17" fillId="5" borderId="36" xfId="0" applyNumberFormat="1" applyFont="1" applyFill="1" applyBorder="1" applyAlignment="1">
      <alignment vertical="center" wrapText="1"/>
    </xf>
    <xf numFmtId="3" fontId="18" fillId="1" borderId="38" xfId="0" applyNumberFormat="1" applyFont="1" applyFill="1" applyBorder="1" applyAlignment="1">
      <alignment horizontal="right" vertical="center" wrapText="1"/>
    </xf>
    <xf numFmtId="4" fontId="17" fillId="1" borderId="37" xfId="0" applyNumberFormat="1" applyFont="1" applyFill="1" applyBorder="1" applyAlignment="1">
      <alignment vertical="center" wrapText="1"/>
    </xf>
    <xf numFmtId="3" fontId="17" fillId="1" borderId="39" xfId="0" applyNumberFormat="1" applyFont="1" applyFill="1" applyBorder="1" applyAlignment="1">
      <alignment horizontal="right" vertical="center" wrapText="1"/>
    </xf>
    <xf numFmtId="4" fontId="17" fillId="1" borderId="36" xfId="0" applyNumberFormat="1" applyFont="1" applyFill="1" applyBorder="1" applyAlignment="1">
      <alignment vertical="center" wrapText="1"/>
    </xf>
    <xf numFmtId="4" fontId="17" fillId="0" borderId="45" xfId="0" applyNumberFormat="1" applyFont="1" applyFill="1" applyBorder="1" applyAlignment="1">
      <alignment vertical="center" wrapText="1"/>
    </xf>
    <xf numFmtId="3" fontId="17" fillId="0" borderId="46" xfId="0" applyNumberFormat="1" applyFont="1" applyFill="1" applyBorder="1" applyAlignment="1">
      <alignment horizontal="right" vertical="center" wrapText="1"/>
    </xf>
    <xf numFmtId="4" fontId="17" fillId="0" borderId="47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9" fillId="7" borderId="12" xfId="0" applyFont="1" applyFill="1" applyBorder="1" applyAlignment="1">
      <alignment horizontal="right" vertical="top" wrapText="1"/>
    </xf>
    <xf numFmtId="0" fontId="9" fillId="7" borderId="21" xfId="0" applyFont="1" applyFill="1" applyBorder="1" applyAlignment="1">
      <alignment horizontal="right" vertical="top" wrapText="1"/>
    </xf>
    <xf numFmtId="0" fontId="9" fillId="7" borderId="13" xfId="0" applyFont="1" applyFill="1" applyBorder="1" applyAlignment="1">
      <alignment horizontal="right" vertical="top" wrapText="1"/>
    </xf>
    <xf numFmtId="0" fontId="9" fillId="8" borderId="12" xfId="0" applyFont="1" applyFill="1" applyBorder="1" applyAlignment="1">
      <alignment horizontal="right" vertical="top" wrapText="1"/>
    </xf>
    <xf numFmtId="0" fontId="9" fillId="8" borderId="21" xfId="0" applyFont="1" applyFill="1" applyBorder="1" applyAlignment="1">
      <alignment horizontal="right" vertical="top" wrapText="1"/>
    </xf>
    <xf numFmtId="0" fontId="9" fillId="8" borderId="13" xfId="0" applyFont="1" applyFill="1" applyBorder="1" applyAlignment="1">
      <alignment horizontal="right" vertical="top" wrapText="1"/>
    </xf>
    <xf numFmtId="0" fontId="9" fillId="8" borderId="24" xfId="0" applyFont="1" applyFill="1" applyBorder="1" applyAlignment="1">
      <alignment horizontal="right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3" fontId="17" fillId="0" borderId="32" xfId="0" applyNumberFormat="1" applyFont="1" applyFill="1" applyBorder="1" applyAlignment="1">
      <alignment horizontal="right" vertical="center" wrapText="1"/>
    </xf>
    <xf numFmtId="3" fontId="17" fillId="0" borderId="23" xfId="0" applyNumberFormat="1" applyFont="1" applyFill="1" applyBorder="1" applyAlignment="1">
      <alignment horizontal="right" vertical="center" wrapText="1"/>
    </xf>
    <xf numFmtId="3" fontId="17" fillId="0" borderId="48" xfId="0" applyNumberFormat="1" applyFont="1" applyFill="1" applyBorder="1" applyAlignment="1">
      <alignment horizontal="right" vertical="center" wrapText="1"/>
    </xf>
    <xf numFmtId="3" fontId="18" fillId="7" borderId="24" xfId="0" applyNumberFormat="1" applyFont="1" applyFill="1" applyBorder="1" applyAlignment="1">
      <alignment horizontal="right" vertical="center" wrapText="1"/>
    </xf>
    <xf numFmtId="3" fontId="17" fillId="7" borderId="24" xfId="0" applyNumberFormat="1" applyFont="1" applyFill="1" applyBorder="1" applyAlignment="1">
      <alignment horizontal="right" vertical="center" wrapText="1"/>
    </xf>
    <xf numFmtId="3" fontId="17" fillId="7" borderId="26" xfId="0" applyNumberFormat="1" applyFont="1" applyFill="1" applyBorder="1" applyAlignment="1">
      <alignment horizontal="right" vertical="center" wrapText="1"/>
    </xf>
    <xf numFmtId="3" fontId="18" fillId="3" borderId="49" xfId="0" applyNumberFormat="1" applyFont="1" applyFill="1" applyBorder="1" applyAlignment="1">
      <alignment horizontal="right" vertical="center" wrapText="1"/>
    </xf>
    <xf numFmtId="3" fontId="18" fillId="3" borderId="50" xfId="0" applyNumberFormat="1" applyFont="1" applyFill="1" applyBorder="1" applyAlignment="1">
      <alignment horizontal="right" vertical="center" wrapText="1"/>
    </xf>
    <xf numFmtId="3" fontId="18" fillId="3" borderId="51" xfId="0" applyNumberFormat="1" applyFont="1" applyFill="1" applyBorder="1" applyAlignment="1">
      <alignment horizontal="right" vertical="center" wrapText="1"/>
    </xf>
    <xf numFmtId="3" fontId="18" fillId="3" borderId="52" xfId="0" applyNumberFormat="1" applyFont="1" applyFill="1" applyBorder="1" applyAlignment="1">
      <alignment horizontal="right" vertical="center" wrapText="1"/>
    </xf>
    <xf numFmtId="3" fontId="18" fillId="3" borderId="53" xfId="0" applyNumberFormat="1" applyFont="1" applyFill="1" applyBorder="1" applyAlignment="1">
      <alignment horizontal="right" vertical="center" wrapText="1"/>
    </xf>
    <xf numFmtId="3" fontId="18" fillId="3" borderId="54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0" borderId="8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top" wrapText="1"/>
    </xf>
    <xf numFmtId="4" fontId="4" fillId="2" borderId="3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3" fontId="18" fillId="9" borderId="12" xfId="0" applyNumberFormat="1" applyFont="1" applyFill="1" applyBorder="1" applyAlignment="1">
      <alignment horizontal="right" vertical="center" wrapText="1"/>
    </xf>
    <xf numFmtId="3" fontId="17" fillId="9" borderId="12" xfId="0" applyNumberFormat="1" applyFont="1" applyFill="1" applyBorder="1" applyAlignment="1">
      <alignment horizontal="right" vertical="center" wrapText="1"/>
    </xf>
    <xf numFmtId="3" fontId="17" fillId="9" borderId="16" xfId="0" applyNumberFormat="1" applyFont="1" applyFill="1" applyBorder="1" applyAlignment="1">
      <alignment horizontal="right" vertical="center" wrapText="1"/>
    </xf>
    <xf numFmtId="0" fontId="27" fillId="3" borderId="21" xfId="0" applyFont="1" applyFill="1" applyBorder="1" applyAlignment="1">
      <alignment horizontal="right" vertical="center" wrapText="1"/>
    </xf>
    <xf numFmtId="0" fontId="27" fillId="3" borderId="13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center" vertical="top" wrapText="1"/>
    </xf>
    <xf numFmtId="3" fontId="18" fillId="3" borderId="12" xfId="0" applyNumberFormat="1" applyFont="1" applyFill="1" applyBorder="1" applyAlignment="1">
      <alignment horizontal="left" vertical="center" wrapText="1"/>
    </xf>
    <xf numFmtId="3" fontId="28" fillId="3" borderId="13" xfId="0" applyNumberFormat="1" applyFont="1" applyFill="1" applyBorder="1" applyAlignment="1">
      <alignment horizontal="left" vertical="center" wrapText="1"/>
    </xf>
    <xf numFmtId="3" fontId="29" fillId="3" borderId="19" xfId="0" applyNumberFormat="1" applyFont="1" applyFill="1" applyBorder="1" applyAlignment="1">
      <alignment horizontal="right" vertical="center" wrapText="1"/>
    </xf>
    <xf numFmtId="0" fontId="17" fillId="3" borderId="12" xfId="0" applyFont="1" applyFill="1" applyBorder="1" applyAlignment="1">
      <alignment horizontal="right" vertical="center" wrapText="1"/>
    </xf>
    <xf numFmtId="0" fontId="18" fillId="3" borderId="12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right" vertical="center" wrapText="1"/>
    </xf>
    <xf numFmtId="0" fontId="18" fillId="3" borderId="38" xfId="0" applyFont="1" applyFill="1" applyBorder="1" applyAlignment="1">
      <alignment horizontal="right" vertical="center" wrapText="1"/>
    </xf>
    <xf numFmtId="0" fontId="17" fillId="3" borderId="39" xfId="0" applyFont="1" applyFill="1" applyBorder="1" applyAlignment="1">
      <alignment horizontal="right" vertical="center" wrapText="1"/>
    </xf>
    <xf numFmtId="0" fontId="17" fillId="3" borderId="13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3" fontId="17" fillId="0" borderId="20" xfId="0" applyNumberFormat="1" applyFont="1" applyFill="1" applyBorder="1" applyAlignment="1">
      <alignment horizontal="right" vertical="center" wrapText="1"/>
    </xf>
    <xf numFmtId="3" fontId="17" fillId="0" borderId="7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top"/>
    </xf>
    <xf numFmtId="0" fontId="30" fillId="12" borderId="0" xfId="0" applyFont="1" applyFill="1" applyAlignment="1">
      <alignment vertical="top" wrapText="1"/>
    </xf>
    <xf numFmtId="0" fontId="11" fillId="12" borderId="0" xfId="0" applyFont="1" applyFill="1" applyAlignment="1">
      <alignment vertical="top"/>
    </xf>
    <xf numFmtId="0" fontId="18" fillId="0" borderId="38" xfId="0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4" fontId="17" fillId="0" borderId="38" xfId="0" applyNumberFormat="1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left" vertical="center" wrapText="1"/>
    </xf>
    <xf numFmtId="3" fontId="18" fillId="0" borderId="40" xfId="0" applyNumberFormat="1" applyFont="1" applyFill="1" applyBorder="1" applyAlignment="1">
      <alignment horizontal="right" vertical="center" wrapText="1"/>
    </xf>
    <xf numFmtId="4" fontId="17" fillId="0" borderId="40" xfId="0" applyNumberFormat="1" applyFont="1" applyFill="1" applyBorder="1" applyAlignment="1">
      <alignment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4" fontId="17" fillId="0" borderId="39" xfId="0" applyNumberFormat="1" applyFont="1" applyFill="1" applyBorder="1" applyAlignment="1">
      <alignment vertical="center" wrapText="1"/>
    </xf>
    <xf numFmtId="3" fontId="17" fillId="0" borderId="3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43" fontId="4" fillId="3" borderId="12" xfId="0" applyNumberFormat="1" applyFont="1" applyFill="1" applyBorder="1" applyAlignment="1">
      <alignment horizontal="right" vertical="center" wrapText="1"/>
    </xf>
    <xf numFmtId="43" fontId="3" fillId="3" borderId="12" xfId="0" applyNumberFormat="1" applyFont="1" applyFill="1" applyBorder="1" applyAlignment="1">
      <alignment horizontal="right" vertical="center" wrapText="1"/>
    </xf>
    <xf numFmtId="43" fontId="4" fillId="3" borderId="16" xfId="0" applyNumberFormat="1" applyFont="1" applyFill="1" applyBorder="1" applyAlignment="1">
      <alignment horizontal="right" vertical="center" wrapText="1"/>
    </xf>
    <xf numFmtId="43" fontId="3" fillId="3" borderId="38" xfId="0" applyNumberFormat="1" applyFont="1" applyFill="1" applyBorder="1" applyAlignment="1">
      <alignment horizontal="right" vertical="center" wrapText="1"/>
    </xf>
    <xf numFmtId="43" fontId="4" fillId="3" borderId="13" xfId="0" applyNumberFormat="1" applyFont="1" applyFill="1" applyBorder="1" applyAlignment="1">
      <alignment horizontal="right" vertical="center" wrapText="1"/>
    </xf>
    <xf numFmtId="43" fontId="4" fillId="3" borderId="17" xfId="0" applyNumberFormat="1" applyFont="1" applyFill="1" applyBorder="1" applyAlignment="1">
      <alignment horizontal="right" vertical="center" wrapText="1"/>
    </xf>
    <xf numFmtId="43" fontId="4" fillId="3" borderId="39" xfId="0" applyNumberFormat="1" applyFont="1" applyFill="1" applyBorder="1" applyAlignment="1">
      <alignment horizontal="right" vertical="center" wrapText="1"/>
    </xf>
    <xf numFmtId="3" fontId="17" fillId="10" borderId="39" xfId="0" applyNumberFormat="1" applyFont="1" applyFill="1" applyBorder="1" applyAlignment="1">
      <alignment horizontal="right" vertical="center" wrapText="1"/>
    </xf>
    <xf numFmtId="3" fontId="32" fillId="3" borderId="1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000099"/>
      <color rgb="FF0000C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" sqref="B1:B10"/>
    </sheetView>
  </sheetViews>
  <sheetFormatPr defaultRowHeight="14.25"/>
  <cols>
    <col min="1" max="1" width="13.125" customWidth="1"/>
    <col min="2" max="2" width="14.125" customWidth="1"/>
    <col min="3" max="3" width="16.625" bestFit="1" customWidth="1"/>
  </cols>
  <sheetData>
    <row r="1" spans="1:2">
      <c r="A1" t="s">
        <v>81</v>
      </c>
      <c r="B1" t="s">
        <v>119</v>
      </c>
    </row>
    <row r="2" spans="1:2">
      <c r="A2" t="s">
        <v>78</v>
      </c>
      <c r="B2" s="5">
        <v>241062</v>
      </c>
    </row>
    <row r="3" spans="1:2">
      <c r="A3" t="s">
        <v>79</v>
      </c>
      <c r="B3" s="5">
        <v>241093</v>
      </c>
    </row>
    <row r="4" spans="1:2">
      <c r="A4" t="s">
        <v>80</v>
      </c>
      <c r="B4" s="5">
        <v>241122</v>
      </c>
    </row>
    <row r="5" spans="1:2">
      <c r="A5" t="s">
        <v>82</v>
      </c>
      <c r="B5" s="5">
        <v>241153</v>
      </c>
    </row>
    <row r="6" spans="1:2">
      <c r="A6" t="s">
        <v>83</v>
      </c>
      <c r="B6" s="5">
        <v>241183</v>
      </c>
    </row>
    <row r="7" spans="1:2">
      <c r="A7" t="s">
        <v>84</v>
      </c>
      <c r="B7" s="5">
        <v>241214</v>
      </c>
    </row>
    <row r="8" spans="1:2">
      <c r="A8" t="s">
        <v>85</v>
      </c>
      <c r="B8" s="5">
        <v>241244</v>
      </c>
    </row>
    <row r="9" spans="1:2">
      <c r="B9" s="5">
        <v>241275</v>
      </c>
    </row>
    <row r="10" spans="1:2">
      <c r="B10" s="5">
        <v>241306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97"/>
  <sheetViews>
    <sheetView showGridLines="0" tabSelected="1" zoomScale="85" zoomScaleNormal="85" zoomScaleSheetLayoutView="115" workbookViewId="0">
      <pane xSplit="1" ySplit="6" topLeftCell="C10" activePane="bottomRight" state="frozen"/>
      <selection pane="topRight" activeCell="B1" sqref="B1"/>
      <selection pane="bottomLeft" activeCell="A7" sqref="A7"/>
      <selection pane="bottomRight" activeCell="I22" sqref="I22"/>
    </sheetView>
  </sheetViews>
  <sheetFormatPr defaultColWidth="8.875" defaultRowHeight="17.25"/>
  <cols>
    <col min="1" max="1" width="7.875" style="1" customWidth="1"/>
    <col min="2" max="2" width="27.75" style="24" customWidth="1"/>
    <col min="3" max="3" width="13" style="24" customWidth="1"/>
    <col min="4" max="4" width="12.125" style="25" customWidth="1"/>
    <col min="5" max="5" width="15.375" style="25" customWidth="1"/>
    <col min="6" max="6" width="14.5" style="25" customWidth="1"/>
    <col min="7" max="7" width="13.625" style="25" customWidth="1"/>
    <col min="8" max="8" width="13.5" style="25" customWidth="1"/>
    <col min="9" max="9" width="13" style="25" customWidth="1"/>
    <col min="10" max="10" width="14.25" style="26" customWidth="1"/>
    <col min="11" max="11" width="13.75" style="26" customWidth="1"/>
    <col min="12" max="12" width="13.25" style="26" customWidth="1"/>
    <col min="13" max="13" width="12.25" style="102" customWidth="1"/>
    <col min="14" max="14" width="10.875" style="105" customWidth="1"/>
    <col min="15" max="15" width="33.625" style="15" customWidth="1"/>
    <col min="16" max="16" width="10.625" style="15" customWidth="1"/>
    <col min="17" max="16384" width="8.875" style="15"/>
  </cols>
  <sheetData>
    <row r="1" spans="1:14" ht="19.5">
      <c r="A1" s="15"/>
      <c r="B1" s="2" t="s">
        <v>86</v>
      </c>
      <c r="C1" s="30"/>
      <c r="D1" s="12"/>
      <c r="E1" s="12"/>
      <c r="F1" s="12"/>
      <c r="G1" s="12"/>
      <c r="H1" s="12"/>
      <c r="I1" s="12"/>
      <c r="J1" s="13"/>
      <c r="K1" s="13"/>
      <c r="L1" s="13"/>
      <c r="M1" s="99"/>
      <c r="N1" s="104"/>
    </row>
    <row r="2" spans="1:14" ht="13.5" customHeight="1">
      <c r="A2" s="2"/>
      <c r="B2" s="4"/>
      <c r="C2" s="31"/>
      <c r="D2" s="12"/>
      <c r="E2" s="12"/>
      <c r="F2" s="12"/>
      <c r="G2" s="12"/>
      <c r="H2" s="12"/>
      <c r="I2" s="12"/>
      <c r="J2" s="13"/>
      <c r="K2" s="13"/>
      <c r="L2" s="13"/>
      <c r="M2" s="99"/>
      <c r="N2" s="104"/>
    </row>
    <row r="3" spans="1:14" ht="20.25" thickBot="1">
      <c r="A3" s="3"/>
      <c r="B3" s="6" t="s">
        <v>120</v>
      </c>
      <c r="C3" s="32"/>
      <c r="D3" s="12"/>
      <c r="E3" s="12"/>
      <c r="F3" s="12"/>
      <c r="G3" s="12"/>
      <c r="H3" s="12"/>
      <c r="I3" s="12"/>
      <c r="J3" s="13"/>
      <c r="K3" s="13"/>
      <c r="L3" s="13"/>
      <c r="M3" s="99"/>
      <c r="N3" s="104"/>
    </row>
    <row r="4" spans="1:14" ht="27.75" customHeight="1">
      <c r="A4" s="40" t="s">
        <v>58</v>
      </c>
      <c r="B4" s="41" t="s">
        <v>0</v>
      </c>
      <c r="C4" s="41" t="s">
        <v>151</v>
      </c>
      <c r="D4" s="383" t="s">
        <v>176</v>
      </c>
      <c r="E4" s="383"/>
      <c r="F4" s="383"/>
      <c r="G4" s="383"/>
      <c r="H4" s="383"/>
      <c r="I4" s="383"/>
      <c r="J4" s="383"/>
      <c r="K4" s="383"/>
      <c r="L4" s="384"/>
      <c r="M4" s="338" t="s">
        <v>177</v>
      </c>
      <c r="N4" s="339" t="s">
        <v>179</v>
      </c>
    </row>
    <row r="5" spans="1:14" ht="18.75">
      <c r="A5" s="42" t="s">
        <v>59</v>
      </c>
      <c r="B5" s="43"/>
      <c r="C5" s="43"/>
      <c r="D5" s="336"/>
      <c r="E5" s="41" t="s">
        <v>192</v>
      </c>
      <c r="F5" s="41" t="s">
        <v>193</v>
      </c>
      <c r="G5" s="41" t="s">
        <v>194</v>
      </c>
      <c r="H5" s="41" t="s">
        <v>195</v>
      </c>
      <c r="I5" s="41" t="s">
        <v>196</v>
      </c>
      <c r="J5" s="41" t="s">
        <v>197</v>
      </c>
      <c r="K5" s="41" t="s">
        <v>198</v>
      </c>
      <c r="L5" s="335" t="s">
        <v>199</v>
      </c>
      <c r="M5" s="340" t="s">
        <v>181</v>
      </c>
      <c r="N5" s="341" t="s">
        <v>180</v>
      </c>
    </row>
    <row r="6" spans="1:14" ht="18.75">
      <c r="A6" s="44" t="s">
        <v>60</v>
      </c>
      <c r="B6" s="45"/>
      <c r="C6" s="45"/>
      <c r="D6" s="337"/>
      <c r="E6" s="45"/>
      <c r="F6" s="45"/>
      <c r="G6" s="45"/>
      <c r="H6" s="45"/>
      <c r="I6" s="45"/>
      <c r="J6" s="46"/>
      <c r="K6" s="46"/>
      <c r="L6" s="47"/>
      <c r="M6" s="342" t="s">
        <v>178</v>
      </c>
      <c r="N6" s="343" t="s">
        <v>149</v>
      </c>
    </row>
    <row r="7" spans="1:14" ht="18.75">
      <c r="A7" s="137"/>
      <c r="B7" s="138" t="s">
        <v>56</v>
      </c>
      <c r="C7" s="139"/>
      <c r="D7" s="140"/>
      <c r="E7" s="140"/>
      <c r="F7" s="16"/>
      <c r="G7" s="16"/>
      <c r="H7" s="16"/>
      <c r="I7" s="16"/>
      <c r="J7" s="17"/>
      <c r="K7" s="17"/>
      <c r="L7" s="17"/>
      <c r="M7" s="250"/>
      <c r="N7" s="251"/>
    </row>
    <row r="8" spans="1:14" ht="18.75">
      <c r="A8" s="141"/>
      <c r="B8" s="142" t="s">
        <v>57</v>
      </c>
      <c r="C8" s="139"/>
      <c r="D8" s="140"/>
      <c r="E8" s="140"/>
      <c r="F8" s="16"/>
      <c r="G8" s="16"/>
      <c r="H8" s="16"/>
      <c r="I8" s="16"/>
      <c r="J8" s="17"/>
      <c r="K8" s="17"/>
      <c r="L8" s="17"/>
      <c r="M8" s="250"/>
      <c r="N8" s="252"/>
    </row>
    <row r="9" spans="1:14" ht="37.5">
      <c r="A9" s="48">
        <v>1</v>
      </c>
      <c r="B9" s="49" t="s">
        <v>38</v>
      </c>
      <c r="C9" s="350" t="s">
        <v>191</v>
      </c>
      <c r="D9" s="345"/>
      <c r="E9" s="346"/>
      <c r="F9" s="345"/>
      <c r="G9" s="345"/>
      <c r="H9" s="345"/>
      <c r="I9" s="345"/>
      <c r="J9" s="346"/>
      <c r="K9" s="346"/>
      <c r="L9" s="347"/>
      <c r="M9" s="275"/>
      <c r="N9" s="276"/>
    </row>
    <row r="10" spans="1:14" ht="21.95" customHeight="1">
      <c r="A10" s="57"/>
      <c r="B10" s="58"/>
      <c r="C10" s="348" t="s">
        <v>187</v>
      </c>
      <c r="D10" s="101"/>
      <c r="E10" s="100">
        <v>1</v>
      </c>
      <c r="F10" s="101"/>
      <c r="G10" s="101"/>
      <c r="H10" s="101"/>
      <c r="I10" s="101"/>
      <c r="J10" s="100"/>
      <c r="K10" s="100"/>
      <c r="L10" s="235"/>
      <c r="M10" s="288">
        <f>SUM(D10:L10)</f>
        <v>1</v>
      </c>
      <c r="N10" s="262">
        <f>(M11*100)/M10</f>
        <v>100</v>
      </c>
    </row>
    <row r="11" spans="1:14" ht="21.95" customHeight="1">
      <c r="A11" s="57"/>
      <c r="B11" s="58"/>
      <c r="C11" s="348" t="s">
        <v>188</v>
      </c>
      <c r="D11" s="101"/>
      <c r="E11" s="100">
        <v>1</v>
      </c>
      <c r="F11" s="101"/>
      <c r="G11" s="101"/>
      <c r="H11" s="101"/>
      <c r="I11" s="101"/>
      <c r="J11" s="100"/>
      <c r="K11" s="100"/>
      <c r="L11" s="235"/>
      <c r="M11" s="288">
        <f>SUM(D11:L11)</f>
        <v>1</v>
      </c>
      <c r="N11" s="262"/>
    </row>
    <row r="12" spans="1:14" ht="21.95" customHeight="1">
      <c r="A12" s="57"/>
      <c r="B12" s="58"/>
      <c r="C12" s="348" t="s">
        <v>189</v>
      </c>
      <c r="D12" s="101"/>
      <c r="E12" s="100">
        <v>1</v>
      </c>
      <c r="F12" s="101">
        <v>1</v>
      </c>
      <c r="G12" s="101">
        <v>1</v>
      </c>
      <c r="H12" s="101">
        <v>1</v>
      </c>
      <c r="I12" s="101">
        <v>1</v>
      </c>
      <c r="J12" s="100">
        <v>1</v>
      </c>
      <c r="K12" s="100">
        <v>1</v>
      </c>
      <c r="L12" s="235">
        <v>1</v>
      </c>
      <c r="M12" s="288">
        <f>SUM(D12:L12)</f>
        <v>8</v>
      </c>
      <c r="N12" s="262">
        <f>(M13*100)/M12</f>
        <v>100</v>
      </c>
    </row>
    <row r="13" spans="1:14" ht="21.95" customHeight="1">
      <c r="A13" s="51"/>
      <c r="B13" s="52"/>
      <c r="C13" s="349" t="s">
        <v>190</v>
      </c>
      <c r="D13" s="89"/>
      <c r="E13" s="90">
        <v>1</v>
      </c>
      <c r="F13" s="90">
        <v>1</v>
      </c>
      <c r="G13" s="90">
        <v>1</v>
      </c>
      <c r="H13" s="90">
        <v>1</v>
      </c>
      <c r="I13" s="90">
        <v>1</v>
      </c>
      <c r="J13" s="90">
        <v>1</v>
      </c>
      <c r="K13" s="90">
        <v>1</v>
      </c>
      <c r="L13" s="91">
        <v>1</v>
      </c>
      <c r="M13" s="288">
        <f>SUM(D13:L13)</f>
        <v>8</v>
      </c>
      <c r="N13" s="256"/>
    </row>
    <row r="14" spans="1:14" ht="37.5">
      <c r="A14" s="7">
        <v>2</v>
      </c>
      <c r="B14" s="311" t="s">
        <v>182</v>
      </c>
      <c r="C14" s="36" t="s">
        <v>148</v>
      </c>
      <c r="D14" s="92"/>
      <c r="E14" s="93">
        <v>645</v>
      </c>
      <c r="F14" s="92">
        <v>12</v>
      </c>
      <c r="G14" s="92">
        <v>17</v>
      </c>
      <c r="H14" s="92">
        <v>134</v>
      </c>
      <c r="I14" s="92">
        <v>94</v>
      </c>
      <c r="J14" s="93">
        <v>25</v>
      </c>
      <c r="K14" s="93">
        <v>13</v>
      </c>
      <c r="L14" s="94">
        <v>23</v>
      </c>
      <c r="M14" s="257">
        <f t="shared" ref="M14:M15" si="0">SUM(D14:L14)</f>
        <v>963</v>
      </c>
      <c r="N14" s="258">
        <f>(M15*100000)/M14</f>
        <v>0</v>
      </c>
    </row>
    <row r="15" spans="1:14" ht="24.95" customHeight="1" thickBot="1">
      <c r="A15" s="9"/>
      <c r="B15" s="20"/>
      <c r="C15" s="35"/>
      <c r="D15" s="321"/>
      <c r="E15" s="322">
        <v>0</v>
      </c>
      <c r="F15" s="322">
        <v>0</v>
      </c>
      <c r="G15" s="322">
        <v>0</v>
      </c>
      <c r="H15" s="322">
        <v>0</v>
      </c>
      <c r="I15" s="322">
        <v>0</v>
      </c>
      <c r="J15" s="322">
        <v>0</v>
      </c>
      <c r="K15" s="322">
        <v>0</v>
      </c>
      <c r="L15" s="323">
        <v>0</v>
      </c>
      <c r="M15" s="259">
        <f t="shared" si="0"/>
        <v>0</v>
      </c>
      <c r="N15" s="260"/>
    </row>
    <row r="16" spans="1:14" ht="37.5">
      <c r="A16" s="48">
        <v>3</v>
      </c>
      <c r="B16" s="49" t="s">
        <v>167</v>
      </c>
      <c r="C16" s="319" t="s">
        <v>88</v>
      </c>
      <c r="D16" s="327"/>
      <c r="E16" s="328">
        <v>673</v>
      </c>
      <c r="F16" s="328">
        <v>117</v>
      </c>
      <c r="G16" s="328">
        <v>117</v>
      </c>
      <c r="H16" s="328">
        <v>342</v>
      </c>
      <c r="I16" s="328">
        <v>286</v>
      </c>
      <c r="J16" s="328">
        <v>198</v>
      </c>
      <c r="K16" s="328">
        <v>207</v>
      </c>
      <c r="L16" s="329">
        <v>140</v>
      </c>
      <c r="M16" s="253">
        <f>SUM(D16:L16)</f>
        <v>2080</v>
      </c>
      <c r="N16" s="254">
        <f>(M17*100/M16)</f>
        <v>86.97115384615384</v>
      </c>
    </row>
    <row r="17" spans="1:14" ht="26.25" customHeight="1" thickBot="1">
      <c r="A17" s="57"/>
      <c r="B17" s="205" t="s">
        <v>168</v>
      </c>
      <c r="C17" s="320"/>
      <c r="D17" s="330"/>
      <c r="E17" s="331">
        <v>654</v>
      </c>
      <c r="F17" s="331">
        <v>117</v>
      </c>
      <c r="G17" s="331">
        <v>90</v>
      </c>
      <c r="H17" s="331">
        <v>225</v>
      </c>
      <c r="I17" s="331">
        <v>243</v>
      </c>
      <c r="J17" s="331">
        <v>176</v>
      </c>
      <c r="K17" s="331">
        <v>181</v>
      </c>
      <c r="L17" s="332">
        <v>123</v>
      </c>
      <c r="M17" s="261">
        <f>SUM(D17:L17)</f>
        <v>1809</v>
      </c>
      <c r="N17" s="262"/>
    </row>
    <row r="18" spans="1:14" ht="18.75">
      <c r="A18" s="57"/>
      <c r="B18" s="206" t="s">
        <v>157</v>
      </c>
      <c r="C18" s="312" t="s">
        <v>161</v>
      </c>
      <c r="D18" s="324"/>
      <c r="E18" s="325">
        <v>707</v>
      </c>
      <c r="F18" s="324">
        <v>164</v>
      </c>
      <c r="G18" s="324">
        <v>148</v>
      </c>
      <c r="H18" s="324">
        <v>542</v>
      </c>
      <c r="I18" s="324">
        <v>331</v>
      </c>
      <c r="J18" s="325">
        <v>299</v>
      </c>
      <c r="K18" s="325">
        <v>148</v>
      </c>
      <c r="L18" s="326">
        <v>262</v>
      </c>
      <c r="M18" s="263">
        <f>SUM(D18:L18)</f>
        <v>2601</v>
      </c>
      <c r="N18" s="262"/>
    </row>
    <row r="19" spans="1:14" ht="18.75">
      <c r="A19" s="57"/>
      <c r="B19" s="179"/>
      <c r="C19" s="313" t="s">
        <v>165</v>
      </c>
      <c r="D19" s="180"/>
      <c r="E19" s="181">
        <v>139</v>
      </c>
      <c r="F19" s="180">
        <v>23</v>
      </c>
      <c r="G19" s="180">
        <v>30</v>
      </c>
      <c r="H19" s="180">
        <v>94</v>
      </c>
      <c r="I19" s="180">
        <v>51</v>
      </c>
      <c r="J19" s="181">
        <v>46</v>
      </c>
      <c r="K19" s="181">
        <v>30</v>
      </c>
      <c r="L19" s="182">
        <v>31</v>
      </c>
      <c r="M19" s="264">
        <f t="shared" ref="M19:M29" si="1">SUM(D19:L19)</f>
        <v>444</v>
      </c>
      <c r="N19" s="262"/>
    </row>
    <row r="20" spans="1:14" ht="18.75">
      <c r="A20" s="57"/>
      <c r="B20" s="207"/>
      <c r="C20" s="314" t="s">
        <v>166</v>
      </c>
      <c r="D20" s="183"/>
      <c r="E20" s="184">
        <v>136</v>
      </c>
      <c r="F20" s="183">
        <v>23</v>
      </c>
      <c r="G20" s="183">
        <v>23</v>
      </c>
      <c r="H20" s="183">
        <v>72</v>
      </c>
      <c r="I20" s="183">
        <v>43</v>
      </c>
      <c r="J20" s="184">
        <v>43</v>
      </c>
      <c r="K20" s="184">
        <v>16</v>
      </c>
      <c r="L20" s="185">
        <v>27</v>
      </c>
      <c r="M20" s="265">
        <f t="shared" si="1"/>
        <v>383</v>
      </c>
      <c r="N20" s="262"/>
    </row>
    <row r="21" spans="1:14" ht="18.75">
      <c r="A21" s="57"/>
      <c r="B21" s="208" t="s">
        <v>158</v>
      </c>
      <c r="C21" s="315" t="s">
        <v>162</v>
      </c>
      <c r="D21" s="188"/>
      <c r="E21" s="189">
        <v>1072</v>
      </c>
      <c r="F21" s="188">
        <v>226</v>
      </c>
      <c r="G21" s="188">
        <v>148</v>
      </c>
      <c r="H21" s="188">
        <v>607</v>
      </c>
      <c r="I21" s="188">
        <v>561</v>
      </c>
      <c r="J21" s="189">
        <v>299</v>
      </c>
      <c r="K21" s="189">
        <v>377</v>
      </c>
      <c r="L21" s="190">
        <v>320</v>
      </c>
      <c r="M21" s="266">
        <f t="shared" si="1"/>
        <v>3610</v>
      </c>
      <c r="N21" s="262"/>
    </row>
    <row r="22" spans="1:14" ht="18.75">
      <c r="A22" s="57"/>
      <c r="B22" s="191"/>
      <c r="C22" s="316" t="s">
        <v>165</v>
      </c>
      <c r="D22" s="192"/>
      <c r="E22" s="193">
        <v>181</v>
      </c>
      <c r="F22" s="192">
        <v>30</v>
      </c>
      <c r="G22" s="192">
        <v>30</v>
      </c>
      <c r="H22" s="192">
        <v>84</v>
      </c>
      <c r="I22" s="192">
        <v>67</v>
      </c>
      <c r="J22" s="193">
        <v>50</v>
      </c>
      <c r="K22" s="193">
        <v>54</v>
      </c>
      <c r="L22" s="194">
        <v>36</v>
      </c>
      <c r="M22" s="267">
        <f t="shared" si="1"/>
        <v>532</v>
      </c>
      <c r="N22" s="262"/>
    </row>
    <row r="23" spans="1:14" ht="18.75">
      <c r="A23" s="57"/>
      <c r="B23" s="209"/>
      <c r="C23" s="317" t="s">
        <v>166</v>
      </c>
      <c r="D23" s="196"/>
      <c r="E23" s="197">
        <v>178</v>
      </c>
      <c r="F23" s="196">
        <v>30</v>
      </c>
      <c r="G23" s="196">
        <v>21</v>
      </c>
      <c r="H23" s="196">
        <v>55</v>
      </c>
      <c r="I23" s="196">
        <v>60</v>
      </c>
      <c r="J23" s="197">
        <v>43</v>
      </c>
      <c r="K23" s="197">
        <v>50</v>
      </c>
      <c r="L23" s="198">
        <v>32</v>
      </c>
      <c r="M23" s="268">
        <f t="shared" si="1"/>
        <v>469</v>
      </c>
      <c r="N23" s="262"/>
    </row>
    <row r="24" spans="1:14" ht="18.75">
      <c r="A24" s="57"/>
      <c r="B24" s="206" t="s">
        <v>159</v>
      </c>
      <c r="C24" s="312" t="s">
        <v>163</v>
      </c>
      <c r="D24" s="176"/>
      <c r="E24" s="177">
        <v>1115</v>
      </c>
      <c r="F24" s="176">
        <v>269</v>
      </c>
      <c r="G24" s="176">
        <v>127</v>
      </c>
      <c r="H24" s="176">
        <v>615</v>
      </c>
      <c r="I24" s="176">
        <v>665</v>
      </c>
      <c r="J24" s="177">
        <v>345</v>
      </c>
      <c r="K24" s="177">
        <v>400</v>
      </c>
      <c r="L24" s="178">
        <v>370</v>
      </c>
      <c r="M24" s="263">
        <f t="shared" si="1"/>
        <v>3906</v>
      </c>
      <c r="N24" s="262"/>
    </row>
    <row r="25" spans="1:14" ht="18.75">
      <c r="A25" s="57"/>
      <c r="B25" s="179"/>
      <c r="C25" s="313" t="s">
        <v>165</v>
      </c>
      <c r="D25" s="186"/>
      <c r="E25" s="181">
        <v>168</v>
      </c>
      <c r="F25" s="180">
        <v>35</v>
      </c>
      <c r="G25" s="180">
        <v>28</v>
      </c>
      <c r="H25" s="180">
        <v>82</v>
      </c>
      <c r="I25" s="180">
        <v>85</v>
      </c>
      <c r="J25" s="181">
        <v>59</v>
      </c>
      <c r="K25" s="181">
        <v>66</v>
      </c>
      <c r="L25" s="182">
        <v>37</v>
      </c>
      <c r="M25" s="264">
        <f t="shared" si="1"/>
        <v>560</v>
      </c>
      <c r="N25" s="262"/>
    </row>
    <row r="26" spans="1:14" ht="18.75">
      <c r="A26" s="57"/>
      <c r="B26" s="207"/>
      <c r="C26" s="314" t="s">
        <v>166</v>
      </c>
      <c r="D26" s="187"/>
      <c r="E26" s="184">
        <v>160</v>
      </c>
      <c r="F26" s="183">
        <v>35</v>
      </c>
      <c r="G26" s="183">
        <v>21</v>
      </c>
      <c r="H26" s="183">
        <v>55</v>
      </c>
      <c r="I26" s="183">
        <v>75</v>
      </c>
      <c r="J26" s="184">
        <v>48</v>
      </c>
      <c r="K26" s="184">
        <v>64</v>
      </c>
      <c r="L26" s="185">
        <v>31</v>
      </c>
      <c r="M26" s="265">
        <f t="shared" si="1"/>
        <v>489</v>
      </c>
      <c r="N26" s="262"/>
    </row>
    <row r="27" spans="1:14" ht="18.75">
      <c r="A27" s="57"/>
      <c r="B27" s="208" t="s">
        <v>160</v>
      </c>
      <c r="C27" s="318" t="s">
        <v>164</v>
      </c>
      <c r="D27" s="199"/>
      <c r="E27" s="200">
        <v>1098</v>
      </c>
      <c r="F27" s="201">
        <v>235</v>
      </c>
      <c r="G27" s="201">
        <v>131</v>
      </c>
      <c r="H27" s="201">
        <v>620</v>
      </c>
      <c r="I27" s="201">
        <v>753</v>
      </c>
      <c r="J27" s="200">
        <v>366</v>
      </c>
      <c r="K27" s="200">
        <v>410</v>
      </c>
      <c r="L27" s="202">
        <v>373</v>
      </c>
      <c r="M27" s="269">
        <f t="shared" si="1"/>
        <v>3986</v>
      </c>
      <c r="N27" s="262"/>
    </row>
    <row r="28" spans="1:14" ht="18.75">
      <c r="A28" s="57"/>
      <c r="B28" s="191"/>
      <c r="C28" s="316" t="s">
        <v>165</v>
      </c>
      <c r="D28" s="203"/>
      <c r="E28" s="193">
        <v>185</v>
      </c>
      <c r="F28" s="192">
        <v>29</v>
      </c>
      <c r="G28" s="192">
        <v>29</v>
      </c>
      <c r="H28" s="192">
        <v>82</v>
      </c>
      <c r="I28" s="192">
        <v>83</v>
      </c>
      <c r="J28" s="193">
        <v>43</v>
      </c>
      <c r="K28" s="193">
        <v>57</v>
      </c>
      <c r="L28" s="194">
        <v>36</v>
      </c>
      <c r="M28" s="267">
        <f t="shared" si="1"/>
        <v>544</v>
      </c>
      <c r="N28" s="262"/>
    </row>
    <row r="29" spans="1:14" ht="18.75">
      <c r="A29" s="51"/>
      <c r="B29" s="195"/>
      <c r="C29" s="317" t="s">
        <v>166</v>
      </c>
      <c r="D29" s="204"/>
      <c r="E29" s="197">
        <v>180</v>
      </c>
      <c r="F29" s="197">
        <v>29</v>
      </c>
      <c r="G29" s="197">
        <v>25</v>
      </c>
      <c r="H29" s="197">
        <v>43</v>
      </c>
      <c r="I29" s="197">
        <v>65</v>
      </c>
      <c r="J29" s="197">
        <v>42</v>
      </c>
      <c r="K29" s="197">
        <v>51</v>
      </c>
      <c r="L29" s="198">
        <v>33</v>
      </c>
      <c r="M29" s="270">
        <f t="shared" si="1"/>
        <v>468</v>
      </c>
      <c r="N29" s="256"/>
    </row>
    <row r="30" spans="1:14" ht="37.5">
      <c r="A30" s="7">
        <v>4</v>
      </c>
      <c r="B30" s="37" t="s">
        <v>1</v>
      </c>
      <c r="C30" s="36" t="s">
        <v>89</v>
      </c>
      <c r="D30" s="92"/>
      <c r="E30" s="93">
        <v>4881</v>
      </c>
      <c r="F30" s="92">
        <v>1237</v>
      </c>
      <c r="G30" s="92">
        <v>798</v>
      </c>
      <c r="H30" s="92">
        <v>3245</v>
      </c>
      <c r="I30" s="92">
        <v>3394</v>
      </c>
      <c r="J30" s="93">
        <v>2088</v>
      </c>
      <c r="K30" s="93">
        <v>2162</v>
      </c>
      <c r="L30" s="94">
        <v>1889</v>
      </c>
      <c r="M30" s="257">
        <f t="shared" ref="M30:M57" si="2">SUM(D30:L30)</f>
        <v>19694</v>
      </c>
      <c r="N30" s="258">
        <f>(M31*100)/M30</f>
        <v>49.152025997765818</v>
      </c>
    </row>
    <row r="31" spans="1:14" ht="24.95" customHeight="1">
      <c r="A31" s="9"/>
      <c r="B31" s="20"/>
      <c r="C31" s="35"/>
      <c r="D31" s="95"/>
      <c r="E31" s="96">
        <v>2480</v>
      </c>
      <c r="F31" s="96">
        <v>628</v>
      </c>
      <c r="G31" s="96">
        <v>439</v>
      </c>
      <c r="H31" s="96">
        <v>1774</v>
      </c>
      <c r="I31" s="96">
        <v>1368</v>
      </c>
      <c r="J31" s="96">
        <v>976</v>
      </c>
      <c r="K31" s="96">
        <v>1124</v>
      </c>
      <c r="L31" s="97">
        <v>891</v>
      </c>
      <c r="M31" s="259">
        <f>SUM(D31:L31)</f>
        <v>9680</v>
      </c>
      <c r="N31" s="260"/>
    </row>
    <row r="32" spans="1:14" ht="18.75">
      <c r="A32" s="48">
        <v>6</v>
      </c>
      <c r="B32" s="49" t="s">
        <v>2</v>
      </c>
      <c r="C32" s="50" t="s">
        <v>90</v>
      </c>
      <c r="D32" s="86"/>
      <c r="E32" s="87">
        <v>2652</v>
      </c>
      <c r="F32" s="86">
        <v>1662</v>
      </c>
      <c r="G32" s="86">
        <v>584</v>
      </c>
      <c r="H32" s="86">
        <v>278</v>
      </c>
      <c r="I32" s="86">
        <v>109</v>
      </c>
      <c r="J32" s="87">
        <v>701</v>
      </c>
      <c r="K32" s="87">
        <v>977</v>
      </c>
      <c r="L32" s="88">
        <v>661</v>
      </c>
      <c r="M32" s="253">
        <f t="shared" si="2"/>
        <v>7624</v>
      </c>
      <c r="N32" s="254">
        <f>(M33*100)/M32</f>
        <v>61.057187827911861</v>
      </c>
    </row>
    <row r="33" spans="1:14" ht="24.95" customHeight="1">
      <c r="A33" s="51"/>
      <c r="B33" s="52"/>
      <c r="C33" s="53"/>
      <c r="D33" s="89"/>
      <c r="E33" s="90">
        <v>1347</v>
      </c>
      <c r="F33" s="90">
        <v>997</v>
      </c>
      <c r="G33" s="90">
        <v>387</v>
      </c>
      <c r="H33" s="90">
        <v>173</v>
      </c>
      <c r="I33" s="90">
        <v>90</v>
      </c>
      <c r="J33" s="90">
        <v>490</v>
      </c>
      <c r="K33" s="90">
        <v>571</v>
      </c>
      <c r="L33" s="91">
        <v>600</v>
      </c>
      <c r="M33" s="255">
        <f>SUM(D33:L33)</f>
        <v>4655</v>
      </c>
      <c r="N33" s="256"/>
    </row>
    <row r="34" spans="1:14" ht="37.5">
      <c r="A34" s="7">
        <v>8</v>
      </c>
      <c r="B34" s="21" t="s">
        <v>26</v>
      </c>
      <c r="C34" s="36" t="s">
        <v>91</v>
      </c>
      <c r="D34" s="92"/>
      <c r="E34" s="357">
        <v>657</v>
      </c>
      <c r="F34" s="358">
        <v>189</v>
      </c>
      <c r="G34" s="358">
        <v>168</v>
      </c>
      <c r="H34" s="358">
        <v>246</v>
      </c>
      <c r="I34" s="358">
        <v>309</v>
      </c>
      <c r="J34" s="357">
        <v>243</v>
      </c>
      <c r="K34" s="357">
        <v>124</v>
      </c>
      <c r="L34" s="359">
        <v>132</v>
      </c>
      <c r="M34" s="372">
        <f>SUM(E34:L34)</f>
        <v>2068</v>
      </c>
      <c r="N34" s="258">
        <f>(M35*100)/M34</f>
        <v>59.284332688588009</v>
      </c>
    </row>
    <row r="35" spans="1:14" ht="24.95" customHeight="1">
      <c r="A35" s="9"/>
      <c r="B35" s="20"/>
      <c r="C35" s="35"/>
      <c r="D35" s="95"/>
      <c r="E35" s="373">
        <v>500</v>
      </c>
      <c r="F35" s="373">
        <v>86</v>
      </c>
      <c r="G35" s="373">
        <v>119</v>
      </c>
      <c r="H35" s="373">
        <v>141</v>
      </c>
      <c r="I35" s="373">
        <v>130</v>
      </c>
      <c r="J35" s="373">
        <v>94</v>
      </c>
      <c r="K35" s="373">
        <v>67</v>
      </c>
      <c r="L35" s="374">
        <v>89</v>
      </c>
      <c r="M35" s="372">
        <f>SUM(E35:L35)</f>
        <v>1226</v>
      </c>
      <c r="N35" s="260"/>
    </row>
    <row r="36" spans="1:14" ht="37.5">
      <c r="A36" s="48">
        <v>9</v>
      </c>
      <c r="B36" s="49" t="s">
        <v>37</v>
      </c>
      <c r="C36" s="50" t="s">
        <v>124</v>
      </c>
      <c r="D36" s="86"/>
      <c r="E36" s="87">
        <v>3560</v>
      </c>
      <c r="F36" s="86">
        <v>1045</v>
      </c>
      <c r="G36" s="86">
        <v>495</v>
      </c>
      <c r="H36" s="86">
        <v>2156</v>
      </c>
      <c r="I36" s="86">
        <v>2398</v>
      </c>
      <c r="J36" s="87">
        <v>1411</v>
      </c>
      <c r="K36" s="87">
        <v>1671</v>
      </c>
      <c r="L36" s="88">
        <v>982</v>
      </c>
      <c r="M36" s="253">
        <f t="shared" si="2"/>
        <v>13718</v>
      </c>
      <c r="N36" s="254">
        <f>(M37*1000)/M36</f>
        <v>9.6952908587257625</v>
      </c>
    </row>
    <row r="37" spans="1:14" ht="24.95" customHeight="1">
      <c r="A37" s="51"/>
      <c r="B37" s="52"/>
      <c r="C37" s="53"/>
      <c r="D37" s="89"/>
      <c r="E37" s="90">
        <v>17</v>
      </c>
      <c r="F37" s="90">
        <v>4</v>
      </c>
      <c r="G37" s="90">
        <v>9</v>
      </c>
      <c r="H37" s="90">
        <v>33</v>
      </c>
      <c r="I37" s="90">
        <v>25</v>
      </c>
      <c r="J37" s="90">
        <v>14</v>
      </c>
      <c r="K37" s="90">
        <v>15</v>
      </c>
      <c r="L37" s="91">
        <v>16</v>
      </c>
      <c r="M37" s="255">
        <f>SUM(D37:L37)</f>
        <v>133</v>
      </c>
      <c r="N37" s="256"/>
    </row>
    <row r="38" spans="1:14" ht="75">
      <c r="A38" s="7">
        <v>12</v>
      </c>
      <c r="B38" s="21" t="s">
        <v>39</v>
      </c>
      <c r="C38" s="36" t="s">
        <v>125</v>
      </c>
      <c r="D38" s="92"/>
      <c r="E38" s="93">
        <v>12</v>
      </c>
      <c r="F38" s="92">
        <v>6</v>
      </c>
      <c r="G38" s="92">
        <v>2</v>
      </c>
      <c r="H38" s="92">
        <v>5</v>
      </c>
      <c r="I38" s="92">
        <v>6</v>
      </c>
      <c r="J38" s="93">
        <v>18</v>
      </c>
      <c r="K38" s="93">
        <v>5</v>
      </c>
      <c r="L38" s="94">
        <v>3</v>
      </c>
      <c r="M38" s="259">
        <f>SUM(D38:L38)</f>
        <v>57</v>
      </c>
      <c r="N38" s="258">
        <f>(M39*100)/M38</f>
        <v>21.05263157894737</v>
      </c>
    </row>
    <row r="39" spans="1:14" ht="24.95" customHeight="1">
      <c r="A39" s="9"/>
      <c r="B39" s="20"/>
      <c r="C39" s="35"/>
      <c r="D39" s="95"/>
      <c r="E39" s="96">
        <v>3</v>
      </c>
      <c r="F39" s="96">
        <v>1</v>
      </c>
      <c r="G39" s="96">
        <v>1</v>
      </c>
      <c r="H39" s="96">
        <v>1</v>
      </c>
      <c r="I39" s="96">
        <v>2</v>
      </c>
      <c r="J39" s="96">
        <v>2</v>
      </c>
      <c r="K39" s="96">
        <v>1</v>
      </c>
      <c r="L39" s="97">
        <v>1</v>
      </c>
      <c r="M39" s="259">
        <f>SUM(D39:L39)</f>
        <v>12</v>
      </c>
      <c r="N39" s="260"/>
    </row>
    <row r="40" spans="1:14" ht="37.5">
      <c r="A40" s="48">
        <v>13</v>
      </c>
      <c r="B40" s="49" t="s">
        <v>40</v>
      </c>
      <c r="C40" s="50" t="s">
        <v>174</v>
      </c>
      <c r="D40" s="86"/>
      <c r="E40" s="87">
        <v>22325</v>
      </c>
      <c r="F40" s="86">
        <v>7729</v>
      </c>
      <c r="G40" s="86">
        <v>2049</v>
      </c>
      <c r="H40" s="86">
        <v>10269</v>
      </c>
      <c r="I40" s="86">
        <v>14876</v>
      </c>
      <c r="J40" s="87">
        <v>10009</v>
      </c>
      <c r="K40" s="87">
        <v>10106</v>
      </c>
      <c r="L40" s="88">
        <v>4254</v>
      </c>
      <c r="M40" s="253">
        <f t="shared" si="2"/>
        <v>81617</v>
      </c>
      <c r="N40" s="271">
        <f>M41*100/M40</f>
        <v>86.432973522672967</v>
      </c>
    </row>
    <row r="41" spans="1:14" ht="24.95" customHeight="1">
      <c r="A41" s="51"/>
      <c r="B41" s="239" t="s">
        <v>175</v>
      </c>
      <c r="C41" s="240">
        <v>94.56</v>
      </c>
      <c r="D41" s="89"/>
      <c r="E41" s="90">
        <v>18884</v>
      </c>
      <c r="F41" s="90">
        <v>6552</v>
      </c>
      <c r="G41" s="90">
        <v>1740</v>
      </c>
      <c r="H41" s="90">
        <v>9225</v>
      </c>
      <c r="I41" s="90">
        <v>14198</v>
      </c>
      <c r="J41" s="90">
        <v>8238</v>
      </c>
      <c r="K41" s="90">
        <v>8468</v>
      </c>
      <c r="L41" s="91">
        <v>3239</v>
      </c>
      <c r="M41" s="255">
        <f>SUM(D41:L41)</f>
        <v>70544</v>
      </c>
      <c r="N41" s="272" t="str">
        <f>IF((M41*100/M40)&lt;C41,"ไม่ผ่าน","ผ่าน")</f>
        <v>ไม่ผ่าน</v>
      </c>
    </row>
    <row r="42" spans="1:14" ht="18.75">
      <c r="A42" s="141"/>
      <c r="B42" s="142" t="s">
        <v>61</v>
      </c>
      <c r="C42" s="143"/>
      <c r="D42" s="144"/>
      <c r="E42" s="145"/>
      <c r="F42" s="74"/>
      <c r="G42" s="74"/>
      <c r="H42" s="74"/>
      <c r="I42" s="74"/>
      <c r="J42" s="75"/>
      <c r="K42" s="75"/>
      <c r="L42" s="75"/>
      <c r="M42" s="273"/>
      <c r="N42" s="274"/>
    </row>
    <row r="43" spans="1:14" ht="75">
      <c r="A43" s="7">
        <v>14</v>
      </c>
      <c r="B43" s="21" t="s">
        <v>25</v>
      </c>
      <c r="C43" s="36" t="s">
        <v>88</v>
      </c>
      <c r="D43" s="92"/>
      <c r="E43" s="93"/>
      <c r="F43" s="92"/>
      <c r="G43" s="92"/>
      <c r="H43" s="92"/>
      <c r="I43" s="92"/>
      <c r="J43" s="93"/>
      <c r="K43" s="93"/>
      <c r="L43" s="94"/>
      <c r="M43" s="257">
        <v>1</v>
      </c>
      <c r="N43" s="258">
        <f>(M44*100)/M43</f>
        <v>100</v>
      </c>
    </row>
    <row r="44" spans="1:14" ht="24.95" customHeight="1">
      <c r="A44" s="9"/>
      <c r="B44" s="20"/>
      <c r="C44" s="35"/>
      <c r="D44" s="95"/>
      <c r="E44" s="96"/>
      <c r="F44" s="96"/>
      <c r="G44" s="96"/>
      <c r="H44" s="96"/>
      <c r="I44" s="96"/>
      <c r="J44" s="96"/>
      <c r="K44" s="96"/>
      <c r="L44" s="97"/>
      <c r="M44" s="259">
        <v>1</v>
      </c>
      <c r="N44" s="260"/>
    </row>
    <row r="45" spans="1:14" ht="37.5">
      <c r="A45" s="48">
        <v>15</v>
      </c>
      <c r="B45" s="49" t="s">
        <v>3</v>
      </c>
      <c r="C45" s="50" t="s">
        <v>92</v>
      </c>
      <c r="D45" s="86"/>
      <c r="E45" s="354">
        <v>38</v>
      </c>
      <c r="F45" s="355">
        <v>4</v>
      </c>
      <c r="G45" s="355">
        <v>5</v>
      </c>
      <c r="H45" s="355">
        <v>19</v>
      </c>
      <c r="I45" s="355">
        <v>12</v>
      </c>
      <c r="J45" s="354">
        <v>4</v>
      </c>
      <c r="K45" s="354">
        <v>4</v>
      </c>
      <c r="L45" s="356">
        <v>2</v>
      </c>
      <c r="M45" s="253">
        <f>SUM(D45:L45)</f>
        <v>88</v>
      </c>
      <c r="N45" s="254">
        <f>(M46*100)/M45</f>
        <v>0</v>
      </c>
    </row>
    <row r="46" spans="1:14" ht="24.95" customHeight="1">
      <c r="A46" s="51"/>
      <c r="B46" s="52"/>
      <c r="C46" s="53"/>
      <c r="D46" s="89"/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1">
        <v>0</v>
      </c>
      <c r="M46" s="255">
        <f>SUM(D46:L46)</f>
        <v>0</v>
      </c>
      <c r="N46" s="256"/>
    </row>
    <row r="47" spans="1:14" ht="56.25">
      <c r="A47" s="7">
        <v>16</v>
      </c>
      <c r="B47" s="21" t="s">
        <v>41</v>
      </c>
      <c r="C47" s="36" t="s">
        <v>92</v>
      </c>
      <c r="D47" s="92"/>
      <c r="E47" s="93"/>
      <c r="F47" s="92"/>
      <c r="G47" s="92"/>
      <c r="H47" s="92"/>
      <c r="I47" s="92"/>
      <c r="J47" s="93"/>
      <c r="K47" s="93"/>
      <c r="L47" s="94"/>
      <c r="M47" s="257">
        <v>800</v>
      </c>
      <c r="N47" s="258" t="e">
        <f>(M48*100)/M47</f>
        <v>#VALUE!</v>
      </c>
    </row>
    <row r="48" spans="1:14" ht="39.75" customHeight="1">
      <c r="A48" s="9"/>
      <c r="B48" s="20"/>
      <c r="C48" s="35"/>
      <c r="D48" s="95"/>
      <c r="E48" s="96"/>
      <c r="F48" s="96"/>
      <c r="G48" s="96"/>
      <c r="H48" s="96"/>
      <c r="I48" s="96"/>
      <c r="J48" s="96"/>
      <c r="K48" s="96"/>
      <c r="L48" s="97"/>
      <c r="M48" s="259" t="s">
        <v>206</v>
      </c>
      <c r="N48" s="260"/>
    </row>
    <row r="49" spans="1:17" ht="37.5">
      <c r="A49" s="210">
        <v>17</v>
      </c>
      <c r="B49" s="211" t="s">
        <v>42</v>
      </c>
      <c r="C49" s="212" t="s">
        <v>88</v>
      </c>
      <c r="D49" s="213"/>
      <c r="E49" s="214"/>
      <c r="F49" s="213"/>
      <c r="G49" s="213"/>
      <c r="H49" s="213"/>
      <c r="I49" s="213"/>
      <c r="J49" s="214"/>
      <c r="K49" s="214"/>
      <c r="L49" s="215"/>
      <c r="M49" s="275"/>
      <c r="N49" s="276"/>
    </row>
    <row r="50" spans="1:17" ht="18.75">
      <c r="A50" s="216"/>
      <c r="B50" s="217"/>
      <c r="C50" s="218"/>
      <c r="D50" s="219"/>
      <c r="E50" s="220"/>
      <c r="F50" s="220"/>
      <c r="G50" s="220"/>
      <c r="H50" s="220"/>
      <c r="I50" s="220"/>
      <c r="J50" s="220"/>
      <c r="K50" s="220"/>
      <c r="L50" s="221"/>
      <c r="M50" s="277"/>
      <c r="N50" s="278"/>
    </row>
    <row r="51" spans="1:17" ht="37.5">
      <c r="A51" s="7">
        <v>18</v>
      </c>
      <c r="B51" s="21" t="s">
        <v>33</v>
      </c>
      <c r="C51" s="36" t="s">
        <v>130</v>
      </c>
      <c r="D51" s="92"/>
      <c r="E51" s="357">
        <v>15544</v>
      </c>
      <c r="F51" s="358">
        <v>4926</v>
      </c>
      <c r="G51" s="358">
        <v>2361</v>
      </c>
      <c r="H51" s="358">
        <v>10000</v>
      </c>
      <c r="I51" s="358">
        <v>11923</v>
      </c>
      <c r="J51" s="357">
        <v>6449</v>
      </c>
      <c r="K51" s="357">
        <v>7286</v>
      </c>
      <c r="L51" s="359">
        <v>5654</v>
      </c>
      <c r="M51" s="257">
        <f t="shared" si="2"/>
        <v>64143</v>
      </c>
      <c r="N51" s="258">
        <f>(M52*100000)/M51</f>
        <v>1.559016572346164</v>
      </c>
    </row>
    <row r="52" spans="1:17" ht="24.95" customHeight="1">
      <c r="A52" s="9"/>
      <c r="B52" s="20"/>
      <c r="C52" s="35"/>
      <c r="D52" s="95"/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7">
        <v>1</v>
      </c>
      <c r="M52" s="259">
        <v>1</v>
      </c>
      <c r="N52" s="260"/>
    </row>
    <row r="53" spans="1:17" ht="37.5">
      <c r="A53" s="48">
        <v>19</v>
      </c>
      <c r="B53" s="49" t="s">
        <v>32</v>
      </c>
      <c r="C53" s="50" t="s">
        <v>93</v>
      </c>
      <c r="D53" s="86"/>
      <c r="E53" s="87">
        <v>109227</v>
      </c>
      <c r="F53" s="86">
        <v>36427</v>
      </c>
      <c r="G53" s="86">
        <v>13178</v>
      </c>
      <c r="H53" s="86">
        <v>61916</v>
      </c>
      <c r="I53" s="86">
        <v>77696</v>
      </c>
      <c r="J53" s="87">
        <v>46133</v>
      </c>
      <c r="K53" s="87">
        <v>51827</v>
      </c>
      <c r="L53" s="88">
        <v>29697</v>
      </c>
      <c r="M53" s="253">
        <f>SUM(E53:L53)</f>
        <v>426101</v>
      </c>
      <c r="N53" s="254">
        <f>(M54*100000)/M53</f>
        <v>9.6221318419811261</v>
      </c>
    </row>
    <row r="54" spans="1:17" ht="24.95" customHeight="1" thickBot="1">
      <c r="A54" s="51"/>
      <c r="B54" s="52"/>
      <c r="C54" s="53"/>
      <c r="D54" s="243"/>
      <c r="E54" s="90">
        <v>9</v>
      </c>
      <c r="F54" s="90">
        <v>12</v>
      </c>
      <c r="G54" s="90">
        <v>3</v>
      </c>
      <c r="H54" s="90">
        <v>7</v>
      </c>
      <c r="I54" s="90">
        <v>3</v>
      </c>
      <c r="J54" s="90">
        <v>4</v>
      </c>
      <c r="K54" s="90">
        <v>3</v>
      </c>
      <c r="L54" s="91">
        <v>0</v>
      </c>
      <c r="M54" s="255">
        <f>SUM(E54:L54)</f>
        <v>41</v>
      </c>
      <c r="N54" s="256"/>
      <c r="O54" s="238"/>
    </row>
    <row r="55" spans="1:17" ht="38.25" thickBot="1">
      <c r="A55" s="7">
        <v>20</v>
      </c>
      <c r="B55" s="21" t="s">
        <v>169</v>
      </c>
      <c r="C55" s="241" t="s">
        <v>154</v>
      </c>
      <c r="D55" s="248">
        <f>$C$56*2.5%</f>
        <v>101.67500000000001</v>
      </c>
      <c r="E55" s="242"/>
      <c r="F55" s="162"/>
      <c r="G55" s="162"/>
      <c r="H55" s="173"/>
      <c r="I55" s="162"/>
      <c r="J55" s="163"/>
      <c r="K55" s="163"/>
      <c r="L55" s="164"/>
      <c r="M55" s="279">
        <f t="shared" si="2"/>
        <v>101.67500000000001</v>
      </c>
      <c r="N55" s="280">
        <f>(M56-C56)*100/C56</f>
        <v>-79.690189328743543</v>
      </c>
      <c r="O55" s="38"/>
      <c r="P55" s="38"/>
      <c r="Q55" s="19"/>
    </row>
    <row r="56" spans="1:17" ht="24.95" customHeight="1" thickBot="1">
      <c r="A56" s="8"/>
      <c r="B56" s="224" t="s">
        <v>171</v>
      </c>
      <c r="C56" s="223">
        <v>4067</v>
      </c>
      <c r="D56" s="246"/>
      <c r="E56" s="168"/>
      <c r="F56" s="169"/>
      <c r="G56" s="169"/>
      <c r="H56" s="169"/>
      <c r="I56" s="169"/>
      <c r="J56" s="168"/>
      <c r="K56" s="168"/>
      <c r="L56" s="174"/>
      <c r="M56" s="281">
        <v>826</v>
      </c>
      <c r="N56" s="282"/>
      <c r="O56" s="38"/>
      <c r="P56" s="38"/>
      <c r="Q56" s="19"/>
    </row>
    <row r="57" spans="1:17" ht="38.25" thickBot="1">
      <c r="A57" s="8"/>
      <c r="B57" s="222" t="s">
        <v>170</v>
      </c>
      <c r="C57" s="244" t="s">
        <v>155</v>
      </c>
      <c r="D57" s="249">
        <f>$C$58*5%</f>
        <v>172.25</v>
      </c>
      <c r="E57" s="245"/>
      <c r="F57" s="98"/>
      <c r="G57" s="98"/>
      <c r="H57" s="76"/>
      <c r="I57" s="98"/>
      <c r="J57" s="98"/>
      <c r="K57" s="98"/>
      <c r="L57" s="175"/>
      <c r="M57" s="283">
        <f t="shared" si="2"/>
        <v>172.25</v>
      </c>
      <c r="N57" s="284">
        <f>(M58-C58)*100/C58</f>
        <v>-81.190130624092888</v>
      </c>
      <c r="O57" s="38"/>
      <c r="P57" s="19"/>
      <c r="Q57" s="19"/>
    </row>
    <row r="58" spans="1:17" ht="24.95" customHeight="1">
      <c r="A58" s="9"/>
      <c r="B58" s="224" t="s">
        <v>172</v>
      </c>
      <c r="C58" s="223">
        <v>3445</v>
      </c>
      <c r="D58" s="247"/>
      <c r="E58" s="96"/>
      <c r="F58" s="96"/>
      <c r="G58" s="96"/>
      <c r="H58" s="96"/>
      <c r="I58" s="96"/>
      <c r="J58" s="96"/>
      <c r="K58" s="96"/>
      <c r="L58" s="73"/>
      <c r="M58" s="259">
        <v>648</v>
      </c>
      <c r="N58" s="260"/>
      <c r="O58" s="38"/>
      <c r="P58" s="19"/>
      <c r="Q58" s="19"/>
    </row>
    <row r="59" spans="1:17" ht="18.75">
      <c r="A59" s="10"/>
      <c r="B59" s="142" t="s">
        <v>62</v>
      </c>
      <c r="C59" s="143"/>
      <c r="D59" s="149"/>
      <c r="E59" s="145"/>
      <c r="F59" s="74"/>
      <c r="G59" s="74"/>
      <c r="H59" s="74"/>
      <c r="I59" s="74"/>
      <c r="J59" s="75"/>
      <c r="K59" s="75"/>
      <c r="L59" s="75"/>
      <c r="M59" s="273"/>
      <c r="N59" s="285"/>
    </row>
    <row r="60" spans="1:17" ht="37.5">
      <c r="A60" s="48">
        <v>21</v>
      </c>
      <c r="B60" s="49" t="s">
        <v>4</v>
      </c>
      <c r="C60" s="50" t="s">
        <v>88</v>
      </c>
      <c r="D60" s="86"/>
      <c r="E60" s="87"/>
      <c r="F60" s="86"/>
      <c r="G60" s="86"/>
      <c r="H60" s="86"/>
      <c r="I60" s="86"/>
      <c r="J60" s="87"/>
      <c r="K60" s="87"/>
      <c r="L60" s="88"/>
      <c r="M60" s="360">
        <v>694</v>
      </c>
      <c r="N60" s="254">
        <f>(M61*100)/M60</f>
        <v>55.331412103746395</v>
      </c>
    </row>
    <row r="61" spans="1:17" ht="24.95" customHeight="1">
      <c r="A61" s="51"/>
      <c r="B61" s="52"/>
      <c r="C61" s="53"/>
      <c r="D61" s="89"/>
      <c r="E61" s="68"/>
      <c r="F61" s="90"/>
      <c r="G61" s="90"/>
      <c r="H61" s="90"/>
      <c r="I61" s="90"/>
      <c r="J61" s="90"/>
      <c r="K61" s="90"/>
      <c r="L61" s="91"/>
      <c r="M61" s="361">
        <v>384</v>
      </c>
      <c r="N61" s="256"/>
    </row>
    <row r="62" spans="1:17" ht="75">
      <c r="A62" s="7">
        <v>25</v>
      </c>
      <c r="B62" s="21" t="s">
        <v>43</v>
      </c>
      <c r="C62" s="36" t="s">
        <v>94</v>
      </c>
      <c r="D62" s="92"/>
      <c r="E62" s="93"/>
      <c r="F62" s="92">
        <v>1</v>
      </c>
      <c r="G62" s="92"/>
      <c r="H62" s="92"/>
      <c r="I62" s="92">
        <v>2</v>
      </c>
      <c r="J62" s="93"/>
      <c r="K62" s="93"/>
      <c r="L62" s="94"/>
      <c r="M62" s="257">
        <v>3</v>
      </c>
      <c r="N62" s="258">
        <f>(M63*100)/M62</f>
        <v>100</v>
      </c>
    </row>
    <row r="63" spans="1:17" ht="24.95" customHeight="1">
      <c r="A63" s="9"/>
      <c r="B63" s="20"/>
      <c r="C63" s="35"/>
      <c r="D63" s="95"/>
      <c r="E63" s="96"/>
      <c r="F63" s="96">
        <v>1</v>
      </c>
      <c r="G63" s="96"/>
      <c r="H63" s="96"/>
      <c r="I63" s="96">
        <v>2</v>
      </c>
      <c r="J63" s="96"/>
      <c r="K63" s="96"/>
      <c r="L63" s="97"/>
      <c r="M63" s="259">
        <v>3</v>
      </c>
      <c r="N63" s="260"/>
    </row>
    <row r="64" spans="1:17" ht="75">
      <c r="A64" s="48">
        <v>26</v>
      </c>
      <c r="B64" s="49" t="s">
        <v>5</v>
      </c>
      <c r="C64" s="50" t="s">
        <v>95</v>
      </c>
      <c r="D64" s="86"/>
      <c r="E64" s="87"/>
      <c r="F64" s="86"/>
      <c r="G64" s="86"/>
      <c r="H64" s="86"/>
      <c r="I64" s="86"/>
      <c r="J64" s="87"/>
      <c r="K64" s="87"/>
      <c r="L64" s="88"/>
      <c r="M64" s="253">
        <v>750</v>
      </c>
      <c r="N64" s="254">
        <f>(M65*100)/M64</f>
        <v>51.466666666666669</v>
      </c>
    </row>
    <row r="65" spans="1:14" ht="24.95" customHeight="1">
      <c r="A65" s="51"/>
      <c r="B65" s="52"/>
      <c r="C65" s="53"/>
      <c r="D65" s="89"/>
      <c r="E65" s="68"/>
      <c r="F65" s="90"/>
      <c r="G65" s="90"/>
      <c r="H65" s="90"/>
      <c r="I65" s="90"/>
      <c r="J65" s="90"/>
      <c r="K65" s="90"/>
      <c r="L65" s="91"/>
      <c r="M65" s="255">
        <v>386</v>
      </c>
      <c r="N65" s="256"/>
    </row>
    <row r="66" spans="1:14" ht="75">
      <c r="A66" s="7">
        <v>27</v>
      </c>
      <c r="B66" s="21" t="s">
        <v>96</v>
      </c>
      <c r="C66" s="36" t="s">
        <v>131</v>
      </c>
      <c r="D66" s="92"/>
      <c r="E66" s="93"/>
      <c r="F66" s="92"/>
      <c r="G66" s="92"/>
      <c r="H66" s="92"/>
      <c r="I66" s="92"/>
      <c r="J66" s="93"/>
      <c r="K66" s="93"/>
      <c r="L66" s="94"/>
      <c r="M66" s="257">
        <v>181</v>
      </c>
      <c r="N66" s="258">
        <f>(M67*100)/M66</f>
        <v>84.530386740331494</v>
      </c>
    </row>
    <row r="67" spans="1:14" ht="24.95" customHeight="1">
      <c r="A67" s="9"/>
      <c r="B67" s="20"/>
      <c r="C67" s="35"/>
      <c r="D67" s="95"/>
      <c r="E67" s="72"/>
      <c r="F67" s="96"/>
      <c r="G67" s="96"/>
      <c r="H67" s="96"/>
      <c r="I67" s="96"/>
      <c r="J67" s="96"/>
      <c r="K67" s="96"/>
      <c r="L67" s="97"/>
      <c r="M67" s="259">
        <v>153</v>
      </c>
      <c r="N67" s="260"/>
    </row>
    <row r="68" spans="1:14" ht="18.75">
      <c r="A68" s="10"/>
      <c r="B68" s="11" t="s">
        <v>63</v>
      </c>
      <c r="C68" s="33"/>
      <c r="D68" s="74"/>
      <c r="E68" s="75"/>
      <c r="F68" s="74"/>
      <c r="G68" s="74"/>
      <c r="H68" s="74"/>
      <c r="I68" s="74"/>
      <c r="J68" s="75"/>
      <c r="K68" s="75"/>
      <c r="L68" s="75"/>
      <c r="M68" s="273"/>
      <c r="N68" s="274"/>
    </row>
    <row r="69" spans="1:14" ht="56.25">
      <c r="A69" s="48">
        <v>28</v>
      </c>
      <c r="B69" s="49" t="s">
        <v>6</v>
      </c>
      <c r="C69" s="50" t="s">
        <v>132</v>
      </c>
      <c r="D69" s="86"/>
      <c r="E69" s="87">
        <v>1</v>
      </c>
      <c r="F69" s="86">
        <v>1</v>
      </c>
      <c r="G69" s="86">
        <v>1</v>
      </c>
      <c r="H69" s="86">
        <v>1</v>
      </c>
      <c r="I69" s="86">
        <v>1</v>
      </c>
      <c r="J69" s="87">
        <v>1</v>
      </c>
      <c r="K69" s="87">
        <v>1</v>
      </c>
      <c r="L69" s="88">
        <v>1</v>
      </c>
      <c r="M69" s="253">
        <f>SUM(D69:L69)</f>
        <v>8</v>
      </c>
      <c r="N69" s="254">
        <f>(M70*100)/M69</f>
        <v>100</v>
      </c>
    </row>
    <row r="70" spans="1:14" ht="24.95" customHeight="1">
      <c r="A70" s="51"/>
      <c r="B70" s="52"/>
      <c r="C70" s="53"/>
      <c r="D70" s="89"/>
      <c r="E70" s="90">
        <v>1</v>
      </c>
      <c r="F70" s="90">
        <v>1</v>
      </c>
      <c r="G70" s="90">
        <v>1</v>
      </c>
      <c r="H70" s="90">
        <v>1</v>
      </c>
      <c r="I70" s="68">
        <v>1</v>
      </c>
      <c r="J70" s="90">
        <v>1</v>
      </c>
      <c r="K70" s="90">
        <v>1</v>
      </c>
      <c r="L70" s="91">
        <v>1</v>
      </c>
      <c r="M70" s="255">
        <f>SUM(D70:L70)</f>
        <v>8</v>
      </c>
      <c r="N70" s="256"/>
    </row>
    <row r="71" spans="1:14" ht="56.25">
      <c r="A71" s="7">
        <v>29</v>
      </c>
      <c r="B71" s="21" t="s">
        <v>7</v>
      </c>
      <c r="C71" s="36" t="s">
        <v>97</v>
      </c>
      <c r="D71" s="92"/>
      <c r="E71" s="93"/>
      <c r="F71" s="92"/>
      <c r="G71" s="92"/>
      <c r="H71" s="92"/>
      <c r="I71" s="93"/>
      <c r="J71" s="93"/>
      <c r="K71" s="93"/>
      <c r="L71" s="94"/>
      <c r="M71" s="257">
        <v>1</v>
      </c>
      <c r="N71" s="258">
        <f>(M72*100)/M71</f>
        <v>100</v>
      </c>
    </row>
    <row r="72" spans="1:14" ht="24.95" customHeight="1">
      <c r="A72" s="9"/>
      <c r="B72" s="20"/>
      <c r="C72" s="35"/>
      <c r="D72" s="95"/>
      <c r="E72" s="96"/>
      <c r="F72" s="96"/>
      <c r="G72" s="96"/>
      <c r="H72" s="96"/>
      <c r="I72" s="72"/>
      <c r="J72" s="96"/>
      <c r="K72" s="96"/>
      <c r="L72" s="97"/>
      <c r="M72" s="259">
        <v>1</v>
      </c>
      <c r="N72" s="260"/>
    </row>
    <row r="73" spans="1:14" ht="18.75">
      <c r="A73" s="137"/>
      <c r="B73" s="138" t="s">
        <v>64</v>
      </c>
      <c r="C73" s="146"/>
      <c r="D73" s="147"/>
      <c r="E73" s="148"/>
      <c r="F73" s="77"/>
      <c r="G73" s="77"/>
      <c r="H73" s="77"/>
      <c r="I73" s="77"/>
      <c r="J73" s="78"/>
      <c r="K73" s="78"/>
      <c r="L73" s="78"/>
      <c r="M73" s="286"/>
      <c r="N73" s="258"/>
    </row>
    <row r="74" spans="1:14" ht="18.75">
      <c r="A74" s="141"/>
      <c r="B74" s="142" t="s">
        <v>66</v>
      </c>
      <c r="C74" s="143"/>
      <c r="D74" s="149"/>
      <c r="E74" s="150"/>
      <c r="F74" s="79"/>
      <c r="G74" s="79"/>
      <c r="H74" s="79"/>
      <c r="I74" s="79"/>
      <c r="J74" s="80"/>
      <c r="K74" s="80"/>
      <c r="L74" s="80"/>
      <c r="M74" s="287"/>
      <c r="N74" s="285"/>
    </row>
    <row r="75" spans="1:14" ht="75">
      <c r="A75" s="48">
        <v>30</v>
      </c>
      <c r="B75" s="49" t="s">
        <v>44</v>
      </c>
      <c r="C75" s="50" t="s">
        <v>156</v>
      </c>
      <c r="D75" s="86"/>
      <c r="E75" s="87">
        <v>3</v>
      </c>
      <c r="F75" s="86"/>
      <c r="G75" s="86"/>
      <c r="H75" s="86"/>
      <c r="I75" s="86">
        <v>1</v>
      </c>
      <c r="J75" s="87"/>
      <c r="K75" s="87"/>
      <c r="L75" s="88"/>
      <c r="M75" s="253">
        <v>4</v>
      </c>
      <c r="N75" s="254">
        <f>(M76*100)/M75</f>
        <v>100</v>
      </c>
    </row>
    <row r="76" spans="1:14" ht="48" customHeight="1">
      <c r="A76" s="51"/>
      <c r="B76" s="52"/>
      <c r="C76" s="53"/>
      <c r="D76" s="89"/>
      <c r="E76" s="90">
        <v>3</v>
      </c>
      <c r="F76" s="90"/>
      <c r="G76" s="90"/>
      <c r="H76" s="68"/>
      <c r="I76" s="90">
        <v>1</v>
      </c>
      <c r="J76" s="90"/>
      <c r="K76" s="90"/>
      <c r="L76" s="91"/>
      <c r="M76" s="255">
        <v>4</v>
      </c>
      <c r="N76" s="256"/>
    </row>
    <row r="77" spans="1:14" ht="56.25">
      <c r="A77" s="7">
        <v>31</v>
      </c>
      <c r="B77" s="21" t="s">
        <v>133</v>
      </c>
      <c r="C77" s="36" t="s">
        <v>95</v>
      </c>
      <c r="D77" s="92"/>
      <c r="E77" s="93">
        <v>1</v>
      </c>
      <c r="F77" s="92">
        <v>1</v>
      </c>
      <c r="G77" s="92">
        <v>1</v>
      </c>
      <c r="H77" s="92">
        <v>1</v>
      </c>
      <c r="I77" s="92">
        <v>1</v>
      </c>
      <c r="J77" s="93">
        <v>1</v>
      </c>
      <c r="K77" s="93">
        <v>1</v>
      </c>
      <c r="L77" s="94">
        <v>1</v>
      </c>
      <c r="M77" s="257">
        <v>8</v>
      </c>
      <c r="N77" s="258">
        <f>(M78*100)/M77</f>
        <v>100</v>
      </c>
    </row>
    <row r="78" spans="1:14" ht="65.25" customHeight="1">
      <c r="A78" s="9"/>
      <c r="B78" s="20"/>
      <c r="C78" s="35"/>
      <c r="D78" s="95"/>
      <c r="E78" s="96">
        <v>1</v>
      </c>
      <c r="F78" s="96">
        <v>1</v>
      </c>
      <c r="G78" s="96">
        <v>1</v>
      </c>
      <c r="H78" s="72">
        <v>1</v>
      </c>
      <c r="I78" s="96">
        <v>1</v>
      </c>
      <c r="J78" s="96">
        <v>1</v>
      </c>
      <c r="K78" s="96">
        <v>1</v>
      </c>
      <c r="L78" s="97">
        <v>1</v>
      </c>
      <c r="M78" s="259">
        <v>8</v>
      </c>
      <c r="N78" s="260"/>
    </row>
    <row r="79" spans="1:14" ht="18.75">
      <c r="A79" s="141"/>
      <c r="B79" s="142" t="s">
        <v>65</v>
      </c>
      <c r="C79" s="143"/>
      <c r="D79" s="144"/>
      <c r="E79" s="145"/>
      <c r="F79" s="74"/>
      <c r="G79" s="74"/>
      <c r="H79" s="74"/>
      <c r="I79" s="74"/>
      <c r="J79" s="75"/>
      <c r="K79" s="75"/>
      <c r="L79" s="75"/>
      <c r="M79" s="273"/>
      <c r="N79" s="274"/>
    </row>
    <row r="80" spans="1:14" ht="37.5">
      <c r="A80" s="48">
        <v>32</v>
      </c>
      <c r="B80" s="49" t="s">
        <v>152</v>
      </c>
      <c r="C80" s="50" t="s">
        <v>134</v>
      </c>
      <c r="D80" s="86"/>
      <c r="E80" s="87"/>
      <c r="F80" s="86"/>
      <c r="G80" s="86"/>
      <c r="H80" s="86"/>
      <c r="I80" s="86"/>
      <c r="J80" s="87"/>
      <c r="K80" s="87"/>
      <c r="L80" s="88"/>
      <c r="M80" s="253">
        <v>19696</v>
      </c>
      <c r="N80" s="254">
        <f>(M81*100)/M80</f>
        <v>10.464053614947197</v>
      </c>
    </row>
    <row r="81" spans="1:16" ht="24.95" customHeight="1">
      <c r="A81" s="57"/>
      <c r="B81" s="58" t="s">
        <v>153</v>
      </c>
      <c r="C81" s="170"/>
      <c r="D81" s="101"/>
      <c r="E81" s="81"/>
      <c r="F81" s="101"/>
      <c r="G81" s="101"/>
      <c r="H81" s="101"/>
      <c r="I81" s="101"/>
      <c r="J81" s="100"/>
      <c r="K81" s="100"/>
      <c r="L81" s="235"/>
      <c r="M81" s="288">
        <v>2061</v>
      </c>
      <c r="N81" s="289"/>
    </row>
    <row r="82" spans="1:16" ht="18.75">
      <c r="A82" s="57"/>
      <c r="B82" s="58"/>
      <c r="C82" s="171" t="s">
        <v>135</v>
      </c>
      <c r="D82" s="168"/>
      <c r="E82" s="168"/>
      <c r="F82" s="168"/>
      <c r="G82" s="168"/>
      <c r="H82" s="168"/>
      <c r="I82" s="168"/>
      <c r="J82" s="168"/>
      <c r="K82" s="168"/>
      <c r="L82" s="236"/>
      <c r="M82" s="290">
        <v>49051</v>
      </c>
      <c r="N82" s="291">
        <f>(M83*100)/M82</f>
        <v>15.418645899166174</v>
      </c>
    </row>
    <row r="83" spans="1:16" ht="24.95" customHeight="1">
      <c r="A83" s="51"/>
      <c r="B83" s="52"/>
      <c r="C83" s="56"/>
      <c r="D83" s="166"/>
      <c r="E83" s="172"/>
      <c r="F83" s="166"/>
      <c r="G83" s="166"/>
      <c r="H83" s="166"/>
      <c r="I83" s="166"/>
      <c r="J83" s="166"/>
      <c r="K83" s="166"/>
      <c r="L83" s="237"/>
      <c r="M83" s="292">
        <v>7563</v>
      </c>
      <c r="N83" s="293"/>
    </row>
    <row r="84" spans="1:16" ht="75">
      <c r="A84" s="7">
        <v>33</v>
      </c>
      <c r="B84" s="21" t="s">
        <v>45</v>
      </c>
      <c r="C84" s="36" t="s">
        <v>98</v>
      </c>
      <c r="D84" s="92"/>
      <c r="E84" s="93"/>
      <c r="F84" s="92"/>
      <c r="G84" s="92"/>
      <c r="H84" s="92"/>
      <c r="I84" s="92"/>
      <c r="J84" s="93"/>
      <c r="K84" s="93"/>
      <c r="L84" s="94"/>
      <c r="M84" s="257">
        <v>17259</v>
      </c>
      <c r="N84" s="258">
        <f>(M85*100)/M84</f>
        <v>17.561851787473202</v>
      </c>
    </row>
    <row r="85" spans="1:16" ht="24.95" customHeight="1">
      <c r="A85" s="9"/>
      <c r="B85" s="20"/>
      <c r="C85" s="35"/>
      <c r="D85" s="95"/>
      <c r="E85" s="96"/>
      <c r="F85" s="96"/>
      <c r="G85" s="96"/>
      <c r="H85" s="96"/>
      <c r="I85" s="96"/>
      <c r="J85" s="96"/>
      <c r="K85" s="96"/>
      <c r="L85" s="97"/>
      <c r="M85" s="259">
        <v>3031</v>
      </c>
      <c r="N85" s="260"/>
    </row>
    <row r="86" spans="1:16" ht="37.5">
      <c r="A86" s="48">
        <v>34</v>
      </c>
      <c r="B86" s="49" t="s">
        <v>8</v>
      </c>
      <c r="C86" s="50" t="s">
        <v>99</v>
      </c>
      <c r="D86" s="86"/>
      <c r="E86" s="354">
        <v>554</v>
      </c>
      <c r="F86" s="355">
        <v>321</v>
      </c>
      <c r="G86" s="355">
        <v>92</v>
      </c>
      <c r="H86" s="355">
        <v>328</v>
      </c>
      <c r="I86" s="355">
        <v>570</v>
      </c>
      <c r="J86" s="354">
        <v>231</v>
      </c>
      <c r="K86" s="354">
        <v>222</v>
      </c>
      <c r="L86" s="356">
        <v>132</v>
      </c>
      <c r="M86" s="253">
        <f t="shared" ref="M86:M123" si="3">SUM(D86:L86)</f>
        <v>2450</v>
      </c>
      <c r="N86" s="254">
        <f>(M87*100)/M86</f>
        <v>1.346938775510204</v>
      </c>
    </row>
    <row r="87" spans="1:16" ht="24.95" customHeight="1">
      <c r="A87" s="51"/>
      <c r="B87" s="52"/>
      <c r="C87" s="53"/>
      <c r="D87" s="89"/>
      <c r="E87" s="362">
        <v>10</v>
      </c>
      <c r="F87" s="362">
        <v>6</v>
      </c>
      <c r="G87" s="362">
        <v>0</v>
      </c>
      <c r="H87" s="362">
        <v>8</v>
      </c>
      <c r="I87" s="362">
        <v>2</v>
      </c>
      <c r="J87" s="362">
        <v>4</v>
      </c>
      <c r="K87" s="362">
        <v>2</v>
      </c>
      <c r="L87" s="363">
        <v>1</v>
      </c>
      <c r="M87" s="255">
        <f>SUM(D87:L87)</f>
        <v>33</v>
      </c>
      <c r="N87" s="256"/>
    </row>
    <row r="88" spans="1:16" ht="37.5">
      <c r="A88" s="7">
        <v>35</v>
      </c>
      <c r="B88" s="21" t="s">
        <v>21</v>
      </c>
      <c r="C88" s="36" t="s">
        <v>100</v>
      </c>
      <c r="D88" s="92"/>
      <c r="E88" s="93"/>
      <c r="F88" s="92"/>
      <c r="G88" s="92"/>
      <c r="H88" s="92"/>
      <c r="I88" s="92"/>
      <c r="J88" s="93"/>
      <c r="K88" s="93"/>
      <c r="L88" s="94"/>
      <c r="M88" s="257">
        <v>426101</v>
      </c>
      <c r="N88" s="258">
        <f>(M89*100000)/M88</f>
        <v>166.62716116601462</v>
      </c>
    </row>
    <row r="89" spans="1:16" ht="24.95" customHeight="1">
      <c r="A89" s="9"/>
      <c r="B89" s="20"/>
      <c r="C89" s="35"/>
      <c r="D89" s="95"/>
      <c r="E89" s="96"/>
      <c r="F89" s="96"/>
      <c r="G89" s="96"/>
      <c r="H89" s="96"/>
      <c r="I89" s="96"/>
      <c r="J89" s="96"/>
      <c r="K89" s="96"/>
      <c r="L89" s="97"/>
      <c r="M89" s="259">
        <v>710</v>
      </c>
      <c r="N89" s="260"/>
    </row>
    <row r="90" spans="1:16" ht="75">
      <c r="A90" s="48">
        <v>36</v>
      </c>
      <c r="B90" s="49" t="s">
        <v>127</v>
      </c>
      <c r="C90" s="50" t="s">
        <v>136</v>
      </c>
      <c r="D90" s="86"/>
      <c r="E90" s="87">
        <v>1</v>
      </c>
      <c r="F90" s="86">
        <v>1</v>
      </c>
      <c r="G90" s="86">
        <v>1</v>
      </c>
      <c r="H90" s="86">
        <v>1</v>
      </c>
      <c r="I90" s="86">
        <v>1</v>
      </c>
      <c r="J90" s="87">
        <v>1</v>
      </c>
      <c r="K90" s="87">
        <v>1</v>
      </c>
      <c r="L90" s="88">
        <v>1</v>
      </c>
      <c r="M90" s="253">
        <v>8</v>
      </c>
      <c r="N90" s="254">
        <f>(M91*100)/M90</f>
        <v>0</v>
      </c>
    </row>
    <row r="91" spans="1:16" ht="24.95" customHeight="1">
      <c r="A91" s="51"/>
      <c r="B91" s="52"/>
      <c r="C91" s="53"/>
      <c r="D91" s="89"/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1">
        <v>0</v>
      </c>
      <c r="M91" s="255">
        <v>0</v>
      </c>
      <c r="N91" s="256"/>
      <c r="O91" s="238"/>
      <c r="P91" s="238"/>
    </row>
    <row r="92" spans="1:16" ht="37.5">
      <c r="A92" s="7">
        <v>37</v>
      </c>
      <c r="B92" s="21" t="s">
        <v>46</v>
      </c>
      <c r="C92" s="36" t="s">
        <v>101</v>
      </c>
      <c r="D92" s="92"/>
      <c r="E92" s="93"/>
      <c r="F92" s="92"/>
      <c r="G92" s="92"/>
      <c r="H92" s="92"/>
      <c r="I92" s="92"/>
      <c r="J92" s="93"/>
      <c r="K92" s="93"/>
      <c r="L92" s="94"/>
      <c r="M92" s="257">
        <v>29</v>
      </c>
      <c r="N92" s="258">
        <f>(M93-C93)*100/C93</f>
        <v>96.232876712328761</v>
      </c>
      <c r="O92" s="38"/>
      <c r="P92" s="238"/>
    </row>
    <row r="93" spans="1:16" ht="24.95" customHeight="1">
      <c r="A93" s="9"/>
      <c r="B93" s="225" t="s">
        <v>173</v>
      </c>
      <c r="C93" s="223">
        <v>292</v>
      </c>
      <c r="D93" s="95"/>
      <c r="E93" s="96"/>
      <c r="F93" s="96"/>
      <c r="G93" s="96"/>
      <c r="H93" s="96"/>
      <c r="I93" s="96"/>
      <c r="J93" s="96"/>
      <c r="K93" s="96"/>
      <c r="L93" s="97"/>
      <c r="M93" s="394">
        <v>573</v>
      </c>
      <c r="N93" s="260"/>
      <c r="O93" s="38"/>
      <c r="P93" s="238"/>
    </row>
    <row r="94" spans="1:16" ht="56.25">
      <c r="A94" s="48">
        <v>38</v>
      </c>
      <c r="B94" s="49" t="s">
        <v>47</v>
      </c>
      <c r="C94" s="50" t="s">
        <v>102</v>
      </c>
      <c r="D94" s="86"/>
      <c r="E94" s="87">
        <v>645</v>
      </c>
      <c r="F94" s="86">
        <v>12</v>
      </c>
      <c r="G94" s="86">
        <v>17</v>
      </c>
      <c r="H94" s="86">
        <v>134</v>
      </c>
      <c r="I94" s="86">
        <v>94</v>
      </c>
      <c r="J94" s="87">
        <v>25</v>
      </c>
      <c r="K94" s="87">
        <v>13</v>
      </c>
      <c r="L94" s="88">
        <v>23</v>
      </c>
      <c r="M94" s="253">
        <f>SUM(E94:L94)</f>
        <v>963</v>
      </c>
      <c r="N94" s="254">
        <f>(M95*1000)/M94</f>
        <v>1.0384215991692627</v>
      </c>
    </row>
    <row r="95" spans="1:16" ht="24.95" customHeight="1">
      <c r="A95" s="51"/>
      <c r="B95" s="52"/>
      <c r="C95" s="53"/>
      <c r="D95" s="89"/>
      <c r="E95" s="90">
        <v>1</v>
      </c>
      <c r="F95" s="90"/>
      <c r="G95" s="90"/>
      <c r="H95" s="68"/>
      <c r="I95" s="90"/>
      <c r="J95" s="90"/>
      <c r="K95" s="90"/>
      <c r="L95" s="91"/>
      <c r="M95" s="255">
        <v>1</v>
      </c>
      <c r="N95" s="256"/>
    </row>
    <row r="96" spans="1:16" ht="131.25">
      <c r="A96" s="7">
        <v>39</v>
      </c>
      <c r="B96" s="21" t="s">
        <v>14</v>
      </c>
      <c r="C96" s="36" t="s">
        <v>137</v>
      </c>
      <c r="D96" s="92">
        <v>8</v>
      </c>
      <c r="E96" s="93"/>
      <c r="F96" s="92"/>
      <c r="G96" s="92"/>
      <c r="H96" s="92"/>
      <c r="I96" s="92"/>
      <c r="J96" s="93"/>
      <c r="K96" s="93"/>
      <c r="L96" s="94"/>
      <c r="M96" s="257">
        <f t="shared" si="3"/>
        <v>8</v>
      </c>
      <c r="N96" s="258">
        <f>(M97*100)/M96</f>
        <v>100</v>
      </c>
    </row>
    <row r="97" spans="1:15" ht="24.95" customHeight="1">
      <c r="A97" s="9"/>
      <c r="B97" s="20"/>
      <c r="C97" s="35"/>
      <c r="D97" s="95">
        <v>8</v>
      </c>
      <c r="E97" s="96"/>
      <c r="F97" s="96"/>
      <c r="G97" s="96"/>
      <c r="H97" s="96"/>
      <c r="I97" s="96"/>
      <c r="J97" s="96"/>
      <c r="K97" s="96"/>
      <c r="L97" s="97"/>
      <c r="M97" s="259">
        <f>SUM(D97:L97)</f>
        <v>8</v>
      </c>
      <c r="N97" s="260"/>
    </row>
    <row r="98" spans="1:15" ht="56.25">
      <c r="A98" s="48">
        <v>40</v>
      </c>
      <c r="B98" s="49" t="s">
        <v>13</v>
      </c>
      <c r="C98" s="50" t="s">
        <v>103</v>
      </c>
      <c r="D98" s="86"/>
      <c r="E98" s="87">
        <v>132732</v>
      </c>
      <c r="F98" s="86">
        <v>36374</v>
      </c>
      <c r="G98" s="86">
        <v>17794</v>
      </c>
      <c r="H98" s="86">
        <v>56579</v>
      </c>
      <c r="I98" s="86">
        <v>71021</v>
      </c>
      <c r="J98" s="87">
        <v>62546</v>
      </c>
      <c r="K98" s="87">
        <v>35393</v>
      </c>
      <c r="L98" s="88">
        <v>26098</v>
      </c>
      <c r="M98" s="253">
        <f t="shared" si="3"/>
        <v>438537</v>
      </c>
      <c r="N98" s="254">
        <f>(M99*100)/M98</f>
        <v>15.544640475034033</v>
      </c>
    </row>
    <row r="99" spans="1:15" ht="24.95" customHeight="1">
      <c r="A99" s="51"/>
      <c r="B99" s="52"/>
      <c r="C99" s="53"/>
      <c r="D99" s="89"/>
      <c r="E99" s="90">
        <v>8940</v>
      </c>
      <c r="F99" s="90">
        <v>5327</v>
      </c>
      <c r="G99" s="90">
        <v>2911</v>
      </c>
      <c r="H99" s="90">
        <v>7936</v>
      </c>
      <c r="I99" s="90">
        <v>12676</v>
      </c>
      <c r="J99" s="90">
        <v>19602</v>
      </c>
      <c r="K99" s="90">
        <v>5726</v>
      </c>
      <c r="L99" s="91">
        <v>5051</v>
      </c>
      <c r="M99" s="255">
        <f>SUM(D99:L99)</f>
        <v>68169</v>
      </c>
      <c r="N99" s="256"/>
    </row>
    <row r="100" spans="1:15" ht="37.5">
      <c r="A100" s="7">
        <v>41</v>
      </c>
      <c r="B100" s="21" t="s">
        <v>12</v>
      </c>
      <c r="C100" s="36" t="s">
        <v>104</v>
      </c>
      <c r="D100" s="92"/>
      <c r="E100" s="93">
        <v>2408</v>
      </c>
      <c r="F100" s="92">
        <v>776</v>
      </c>
      <c r="G100" s="92">
        <v>306</v>
      </c>
      <c r="H100" s="92">
        <v>1477</v>
      </c>
      <c r="I100" s="92">
        <v>1704</v>
      </c>
      <c r="J100" s="93">
        <v>1042</v>
      </c>
      <c r="K100" s="93">
        <v>1071</v>
      </c>
      <c r="L100" s="94">
        <v>579</v>
      </c>
      <c r="M100" s="257">
        <f t="shared" si="3"/>
        <v>9363</v>
      </c>
      <c r="N100" s="258">
        <f>(M101*100)/M100</f>
        <v>49.855815443768023</v>
      </c>
    </row>
    <row r="101" spans="1:15" ht="24.95" customHeight="1">
      <c r="A101" s="9"/>
      <c r="B101" s="20"/>
      <c r="C101" s="35"/>
      <c r="D101" s="95"/>
      <c r="E101" s="96">
        <v>1429</v>
      </c>
      <c r="F101" s="96">
        <v>115</v>
      </c>
      <c r="G101" s="96">
        <v>170</v>
      </c>
      <c r="H101" s="96">
        <v>518</v>
      </c>
      <c r="I101" s="96">
        <v>633</v>
      </c>
      <c r="J101" s="96">
        <v>669</v>
      </c>
      <c r="K101" s="96">
        <v>183</v>
      </c>
      <c r="L101" s="97">
        <v>951</v>
      </c>
      <c r="M101" s="259">
        <f>SUM(D101:L101)</f>
        <v>4668</v>
      </c>
      <c r="N101" s="260"/>
    </row>
    <row r="102" spans="1:15" ht="37.5">
      <c r="A102" s="48">
        <v>42</v>
      </c>
      <c r="B102" s="49" t="s">
        <v>36</v>
      </c>
      <c r="C102" s="50" t="s">
        <v>126</v>
      </c>
      <c r="D102" s="86"/>
      <c r="E102" s="87"/>
      <c r="F102" s="86"/>
      <c r="G102" s="86"/>
      <c r="H102" s="86"/>
      <c r="I102" s="86"/>
      <c r="J102" s="87"/>
      <c r="K102" s="87"/>
      <c r="L102" s="88"/>
      <c r="M102" s="253">
        <v>426101</v>
      </c>
      <c r="N102" s="254">
        <f>(M103*100000)/M102</f>
        <v>2.1121752823861009</v>
      </c>
      <c r="O102" s="15" t="s">
        <v>211</v>
      </c>
    </row>
    <row r="103" spans="1:15" ht="24.95" customHeight="1">
      <c r="A103" s="51"/>
      <c r="B103" s="52"/>
      <c r="C103" s="53"/>
      <c r="D103" s="89"/>
      <c r="E103" s="90"/>
      <c r="F103" s="90"/>
      <c r="G103" s="90"/>
      <c r="H103" s="90"/>
      <c r="I103" s="90"/>
      <c r="J103" s="90"/>
      <c r="K103" s="90"/>
      <c r="L103" s="91"/>
      <c r="M103" s="255">
        <v>9</v>
      </c>
      <c r="N103" s="256"/>
      <c r="O103" s="15" t="s">
        <v>210</v>
      </c>
    </row>
    <row r="104" spans="1:15" ht="75">
      <c r="A104" s="7">
        <v>44</v>
      </c>
      <c r="B104" s="21" t="s">
        <v>9</v>
      </c>
      <c r="C104" s="36" t="s">
        <v>105</v>
      </c>
      <c r="D104" s="92"/>
      <c r="E104" s="93"/>
      <c r="F104" s="92"/>
      <c r="G104" s="92"/>
      <c r="H104" s="92"/>
      <c r="I104" s="92"/>
      <c r="J104" s="93"/>
      <c r="K104" s="93"/>
      <c r="L104" s="94"/>
      <c r="M104" s="257">
        <v>8</v>
      </c>
      <c r="N104" s="258">
        <f>(M105*100)/M104</f>
        <v>75</v>
      </c>
    </row>
    <row r="105" spans="1:15" ht="24.95" customHeight="1">
      <c r="A105" s="9"/>
      <c r="B105" s="20"/>
      <c r="C105" s="35"/>
      <c r="D105" s="95"/>
      <c r="E105" s="96"/>
      <c r="F105" s="96"/>
      <c r="G105" s="96"/>
      <c r="H105" s="96"/>
      <c r="I105" s="96"/>
      <c r="J105" s="96"/>
      <c r="K105" s="96"/>
      <c r="L105" s="97"/>
      <c r="M105" s="259">
        <v>6</v>
      </c>
      <c r="N105" s="260"/>
    </row>
    <row r="106" spans="1:15" ht="37.5">
      <c r="A106" s="48">
        <v>45</v>
      </c>
      <c r="B106" s="49" t="s">
        <v>48</v>
      </c>
      <c r="C106" s="50" t="s">
        <v>106</v>
      </c>
      <c r="D106" s="86"/>
      <c r="E106" s="87"/>
      <c r="F106" s="86"/>
      <c r="G106" s="86"/>
      <c r="H106" s="66"/>
      <c r="I106" s="86"/>
      <c r="J106" s="87"/>
      <c r="K106" s="87"/>
      <c r="L106" s="88"/>
      <c r="M106" s="253">
        <v>426101</v>
      </c>
      <c r="N106" s="254">
        <f>(M107*100000)/M106</f>
        <v>10.091504126955815</v>
      </c>
      <c r="O106" s="15" t="s">
        <v>212</v>
      </c>
    </row>
    <row r="107" spans="1:15" ht="24.95" customHeight="1">
      <c r="A107" s="51"/>
      <c r="B107" s="52"/>
      <c r="C107" s="53"/>
      <c r="D107" s="89"/>
      <c r="E107" s="90"/>
      <c r="F107" s="90"/>
      <c r="G107" s="90"/>
      <c r="H107" s="90"/>
      <c r="I107" s="90"/>
      <c r="J107" s="90"/>
      <c r="K107" s="90"/>
      <c r="L107" s="91"/>
      <c r="M107" s="255">
        <v>43</v>
      </c>
      <c r="N107" s="256"/>
      <c r="O107" s="15" t="s">
        <v>210</v>
      </c>
    </row>
    <row r="108" spans="1:15" ht="56.25">
      <c r="A108" s="7">
        <v>46</v>
      </c>
      <c r="B108" s="54" t="s">
        <v>10</v>
      </c>
      <c r="C108" s="231"/>
      <c r="D108" s="232"/>
      <c r="E108" s="233"/>
      <c r="F108" s="232"/>
      <c r="G108" s="232"/>
      <c r="H108" s="232"/>
      <c r="I108" s="232"/>
      <c r="J108" s="233"/>
      <c r="K108" s="233"/>
      <c r="L108" s="234"/>
      <c r="M108" s="294"/>
      <c r="N108" s="295"/>
    </row>
    <row r="109" spans="1:15" ht="37.5">
      <c r="A109" s="8"/>
      <c r="B109" s="62" t="s">
        <v>138</v>
      </c>
      <c r="C109" s="226" t="s">
        <v>141</v>
      </c>
      <c r="D109" s="227"/>
      <c r="E109" s="228"/>
      <c r="F109" s="229"/>
      <c r="G109" s="229"/>
      <c r="H109" s="229"/>
      <c r="I109" s="229"/>
      <c r="J109" s="229"/>
      <c r="K109" s="228"/>
      <c r="L109" s="230"/>
      <c r="M109" s="296">
        <v>33</v>
      </c>
      <c r="N109" s="297">
        <f>(M110*100)/M109</f>
        <v>81.818181818181813</v>
      </c>
    </row>
    <row r="110" spans="1:15" ht="24.95" customHeight="1">
      <c r="A110" s="8"/>
      <c r="B110" s="64"/>
      <c r="C110" s="65"/>
      <c r="D110" s="109"/>
      <c r="E110" s="110"/>
      <c r="F110" s="111"/>
      <c r="G110" s="111"/>
      <c r="H110" s="111"/>
      <c r="I110" s="111"/>
      <c r="J110" s="107"/>
      <c r="K110" s="107"/>
      <c r="L110" s="108"/>
      <c r="M110" s="298">
        <v>27</v>
      </c>
      <c r="N110" s="297"/>
    </row>
    <row r="111" spans="1:15" ht="37.5">
      <c r="A111" s="8"/>
      <c r="B111" s="152" t="s">
        <v>139</v>
      </c>
      <c r="C111" s="153" t="s">
        <v>141</v>
      </c>
      <c r="D111" s="154"/>
      <c r="E111" s="154"/>
      <c r="F111" s="155"/>
      <c r="G111" s="155"/>
      <c r="H111" s="155"/>
      <c r="I111" s="155"/>
      <c r="J111" s="155"/>
      <c r="K111" s="154"/>
      <c r="L111" s="156"/>
      <c r="M111" s="299">
        <v>23</v>
      </c>
      <c r="N111" s="291">
        <f>(M112*100)/M111</f>
        <v>82.608695652173907</v>
      </c>
    </row>
    <row r="112" spans="1:15" ht="24.95" customHeight="1">
      <c r="A112" s="8"/>
      <c r="B112" s="157"/>
      <c r="C112" s="158"/>
      <c r="D112" s="159"/>
      <c r="E112" s="160"/>
      <c r="F112" s="161"/>
      <c r="G112" s="161"/>
      <c r="H112" s="161"/>
      <c r="I112" s="161"/>
      <c r="J112" s="155"/>
      <c r="K112" s="155"/>
      <c r="L112" s="156"/>
      <c r="M112" s="299">
        <v>19</v>
      </c>
      <c r="N112" s="282"/>
    </row>
    <row r="113" spans="1:15" ht="56.25">
      <c r="A113" s="8"/>
      <c r="B113" s="62" t="s">
        <v>140</v>
      </c>
      <c r="C113" s="63" t="s">
        <v>141</v>
      </c>
      <c r="D113" s="106"/>
      <c r="E113" s="106"/>
      <c r="F113" s="107"/>
      <c r="G113" s="107"/>
      <c r="H113" s="107"/>
      <c r="I113" s="107"/>
      <c r="J113" s="107"/>
      <c r="K113" s="107"/>
      <c r="L113" s="108"/>
      <c r="M113" s="298">
        <f t="shared" si="3"/>
        <v>0</v>
      </c>
      <c r="N113" s="297" t="e">
        <f>(M114*100)/M113</f>
        <v>#VALUE!</v>
      </c>
    </row>
    <row r="114" spans="1:15" ht="24.95" customHeight="1">
      <c r="A114" s="9"/>
      <c r="B114" s="60"/>
      <c r="C114" s="61"/>
      <c r="D114" s="109"/>
      <c r="E114" s="110"/>
      <c r="F114" s="111"/>
      <c r="G114" s="111"/>
      <c r="H114" s="111"/>
      <c r="I114" s="111"/>
      <c r="J114" s="107"/>
      <c r="K114" s="107"/>
      <c r="L114" s="108"/>
      <c r="M114" s="298" t="s">
        <v>204</v>
      </c>
      <c r="N114" s="260"/>
    </row>
    <row r="115" spans="1:15" ht="37.5">
      <c r="A115" s="57">
        <v>47</v>
      </c>
      <c r="B115" s="58" t="s">
        <v>49</v>
      </c>
      <c r="C115" s="59" t="s">
        <v>107</v>
      </c>
      <c r="D115" s="86"/>
      <c r="E115" s="87"/>
      <c r="F115" s="86"/>
      <c r="G115" s="86"/>
      <c r="H115" s="86"/>
      <c r="I115" s="86"/>
      <c r="J115" s="87"/>
      <c r="K115" s="87"/>
      <c r="L115" s="88"/>
      <c r="M115" s="253">
        <v>426101</v>
      </c>
      <c r="N115" s="262">
        <f>(M116*100000)/M115</f>
        <v>3.9896644222848572</v>
      </c>
      <c r="O115" s="15" t="s">
        <v>213</v>
      </c>
    </row>
    <row r="116" spans="1:15" ht="24.95" customHeight="1">
      <c r="A116" s="51"/>
      <c r="B116" s="52"/>
      <c r="C116" s="53"/>
      <c r="D116" s="89"/>
      <c r="E116" s="90"/>
      <c r="F116" s="90"/>
      <c r="G116" s="90"/>
      <c r="H116" s="90"/>
      <c r="I116" s="90"/>
      <c r="J116" s="90"/>
      <c r="K116" s="90"/>
      <c r="L116" s="91"/>
      <c r="M116" s="255">
        <v>17</v>
      </c>
      <c r="N116" s="256"/>
    </row>
    <row r="117" spans="1:15" ht="59.25">
      <c r="A117" s="7">
        <v>49</v>
      </c>
      <c r="B117" s="21" t="s">
        <v>150</v>
      </c>
      <c r="C117" s="36" t="s">
        <v>108</v>
      </c>
      <c r="D117" s="92"/>
      <c r="E117" s="93"/>
      <c r="F117" s="92"/>
      <c r="G117" s="92"/>
      <c r="H117" s="92"/>
      <c r="I117" s="92"/>
      <c r="J117" s="93"/>
      <c r="K117" s="93"/>
      <c r="L117" s="94"/>
      <c r="M117" s="257">
        <v>2529</v>
      </c>
      <c r="N117" s="258">
        <f>(M118*100)/M117</f>
        <v>65.63859232898379</v>
      </c>
    </row>
    <row r="118" spans="1:15" ht="24.95" customHeight="1">
      <c r="A118" s="9"/>
      <c r="B118" s="20"/>
      <c r="C118" s="35"/>
      <c r="D118" s="95"/>
      <c r="E118" s="96"/>
      <c r="F118" s="96"/>
      <c r="G118" s="96"/>
      <c r="H118" s="96"/>
      <c r="I118" s="96"/>
      <c r="J118" s="96"/>
      <c r="K118" s="96"/>
      <c r="L118" s="97"/>
      <c r="M118" s="259">
        <v>1660</v>
      </c>
      <c r="N118" s="260"/>
    </row>
    <row r="119" spans="1:15" ht="56.25">
      <c r="A119" s="48">
        <v>50</v>
      </c>
      <c r="B119" s="49" t="s">
        <v>27</v>
      </c>
      <c r="C119" s="50" t="s">
        <v>88</v>
      </c>
      <c r="D119" s="86"/>
      <c r="E119" s="87"/>
      <c r="F119" s="86"/>
      <c r="G119" s="86"/>
      <c r="H119" s="86"/>
      <c r="I119" s="86"/>
      <c r="J119" s="87"/>
      <c r="K119" s="87"/>
      <c r="L119" s="88"/>
      <c r="M119" s="253">
        <v>855</v>
      </c>
      <c r="N119" s="254">
        <f>(M120*100)/M119</f>
        <v>9.473684210526315</v>
      </c>
    </row>
    <row r="120" spans="1:15" ht="24.95" customHeight="1">
      <c r="A120" s="51"/>
      <c r="B120" s="52"/>
      <c r="C120" s="53"/>
      <c r="D120" s="89"/>
      <c r="E120" s="90"/>
      <c r="F120" s="90"/>
      <c r="G120" s="90"/>
      <c r="H120" s="90"/>
      <c r="I120" s="90"/>
      <c r="J120" s="90"/>
      <c r="K120" s="90"/>
      <c r="L120" s="91"/>
      <c r="M120" s="255">
        <v>81</v>
      </c>
      <c r="N120" s="256"/>
    </row>
    <row r="121" spans="1:15" ht="37.5">
      <c r="A121" s="7">
        <v>51</v>
      </c>
      <c r="B121" s="21" t="s">
        <v>50</v>
      </c>
      <c r="C121" s="36" t="s">
        <v>104</v>
      </c>
      <c r="D121" s="92"/>
      <c r="E121" s="93">
        <v>25</v>
      </c>
      <c r="F121" s="92">
        <v>12</v>
      </c>
      <c r="G121" s="92">
        <v>8</v>
      </c>
      <c r="H121" s="92">
        <v>13</v>
      </c>
      <c r="I121" s="92">
        <v>20</v>
      </c>
      <c r="J121" s="93">
        <v>19</v>
      </c>
      <c r="K121" s="93">
        <v>13</v>
      </c>
      <c r="L121" s="94">
        <v>9</v>
      </c>
      <c r="M121" s="257">
        <f t="shared" si="3"/>
        <v>119</v>
      </c>
      <c r="N121" s="258" t="e">
        <f>(M122*100)/M121</f>
        <v>#VALUE!</v>
      </c>
    </row>
    <row r="122" spans="1:15" ht="45.75" customHeight="1">
      <c r="A122" s="9"/>
      <c r="B122" s="20"/>
      <c r="C122" s="35"/>
      <c r="D122" s="95"/>
      <c r="E122" s="96"/>
      <c r="F122" s="96"/>
      <c r="G122" s="96"/>
      <c r="H122" s="96"/>
      <c r="I122" s="96"/>
      <c r="J122" s="96"/>
      <c r="K122" s="96"/>
      <c r="L122" s="97"/>
      <c r="M122" s="259" t="s">
        <v>207</v>
      </c>
      <c r="N122" s="260"/>
    </row>
    <row r="123" spans="1:15" ht="37.5">
      <c r="A123" s="48">
        <v>52</v>
      </c>
      <c r="B123" s="49" t="s">
        <v>11</v>
      </c>
      <c r="C123" s="50" t="s">
        <v>109</v>
      </c>
      <c r="D123" s="86"/>
      <c r="E123" s="87"/>
      <c r="F123" s="86"/>
      <c r="G123" s="86"/>
      <c r="H123" s="86"/>
      <c r="I123" s="86"/>
      <c r="J123" s="87"/>
      <c r="K123" s="87"/>
      <c r="L123" s="88"/>
      <c r="M123" s="253">
        <f t="shared" si="3"/>
        <v>0</v>
      </c>
      <c r="N123" s="254" t="e">
        <f>(M124*100)/M123</f>
        <v>#VALUE!</v>
      </c>
    </row>
    <row r="124" spans="1:15" ht="24.95" customHeight="1">
      <c r="A124" s="51"/>
      <c r="B124" s="52"/>
      <c r="C124" s="53"/>
      <c r="D124" s="89"/>
      <c r="E124" s="90"/>
      <c r="F124" s="90"/>
      <c r="G124" s="90"/>
      <c r="H124" s="90"/>
      <c r="I124" s="90"/>
      <c r="J124" s="90"/>
      <c r="K124" s="90"/>
      <c r="L124" s="91"/>
      <c r="M124" s="255" t="s">
        <v>204</v>
      </c>
      <c r="N124" s="256"/>
    </row>
    <row r="125" spans="1:15" ht="18.75">
      <c r="A125" s="141"/>
      <c r="B125" s="142" t="s">
        <v>67</v>
      </c>
      <c r="C125" s="143"/>
      <c r="D125" s="151"/>
      <c r="E125" s="145"/>
      <c r="F125" s="85"/>
      <c r="G125" s="85"/>
      <c r="H125" s="74"/>
      <c r="I125" s="74"/>
      <c r="J125" s="75"/>
      <c r="K125" s="75"/>
      <c r="L125" s="75"/>
      <c r="M125" s="273"/>
      <c r="N125" s="274"/>
    </row>
    <row r="126" spans="1:15" ht="37.5">
      <c r="A126" s="7">
        <v>53</v>
      </c>
      <c r="B126" s="21" t="s">
        <v>24</v>
      </c>
      <c r="C126" s="36" t="s">
        <v>87</v>
      </c>
      <c r="D126" s="92"/>
      <c r="E126" s="93">
        <v>1</v>
      </c>
      <c r="F126" s="92">
        <v>1</v>
      </c>
      <c r="G126" s="92">
        <v>1</v>
      </c>
      <c r="H126" s="92">
        <v>1</v>
      </c>
      <c r="I126" s="70">
        <v>1</v>
      </c>
      <c r="J126" s="93">
        <v>1</v>
      </c>
      <c r="K126" s="93">
        <v>1</v>
      </c>
      <c r="L126" s="94">
        <v>1</v>
      </c>
      <c r="M126" s="257">
        <f t="shared" ref="M126:M132" si="4">SUM(D126:L126)</f>
        <v>8</v>
      </c>
      <c r="N126" s="258" t="e">
        <f>(M127*100)/M126</f>
        <v>#VALUE!</v>
      </c>
    </row>
    <row r="127" spans="1:15" ht="54.75" customHeight="1">
      <c r="A127" s="9"/>
      <c r="B127" s="20"/>
      <c r="C127" s="35"/>
      <c r="D127" s="95"/>
      <c r="E127" s="96"/>
      <c r="F127" s="96"/>
      <c r="G127" s="96"/>
      <c r="H127" s="96"/>
      <c r="I127" s="72"/>
      <c r="J127" s="96"/>
      <c r="K127" s="96"/>
      <c r="L127" s="97"/>
      <c r="M127" s="96" t="s">
        <v>202</v>
      </c>
      <c r="N127" s="260"/>
    </row>
    <row r="128" spans="1:15" ht="37.5">
      <c r="A128" s="48">
        <v>54</v>
      </c>
      <c r="B128" s="49" t="s">
        <v>15</v>
      </c>
      <c r="C128" s="50" t="s">
        <v>111</v>
      </c>
      <c r="D128" s="86"/>
      <c r="E128" s="87">
        <v>1</v>
      </c>
      <c r="F128" s="86">
        <v>1</v>
      </c>
      <c r="G128" s="86">
        <v>1</v>
      </c>
      <c r="H128" s="86">
        <v>1</v>
      </c>
      <c r="I128" s="86">
        <v>1</v>
      </c>
      <c r="J128" s="87">
        <v>1</v>
      </c>
      <c r="K128" s="87">
        <v>1</v>
      </c>
      <c r="L128" s="88">
        <v>1</v>
      </c>
      <c r="M128" s="253">
        <f t="shared" si="4"/>
        <v>8</v>
      </c>
      <c r="N128" s="254" t="e">
        <f>(M129*100)/M128</f>
        <v>#VALUE!</v>
      </c>
    </row>
    <row r="129" spans="1:14" ht="51" customHeight="1">
      <c r="A129" s="51"/>
      <c r="B129" s="52"/>
      <c r="C129" s="53"/>
      <c r="D129" s="89"/>
      <c r="E129" s="90"/>
      <c r="F129" s="90"/>
      <c r="G129" s="90"/>
      <c r="H129" s="90"/>
      <c r="I129" s="68"/>
      <c r="J129" s="90"/>
      <c r="K129" s="90"/>
      <c r="L129" s="91"/>
      <c r="M129" s="90" t="s">
        <v>202</v>
      </c>
      <c r="N129" s="256"/>
    </row>
    <row r="130" spans="1:14" ht="121.5">
      <c r="A130" s="7">
        <v>55</v>
      </c>
      <c r="B130" s="21" t="s">
        <v>22</v>
      </c>
      <c r="C130" s="333" t="s">
        <v>183</v>
      </c>
      <c r="D130" s="92"/>
      <c r="E130" s="93">
        <v>1</v>
      </c>
      <c r="F130" s="92">
        <v>1</v>
      </c>
      <c r="G130" s="92">
        <v>1</v>
      </c>
      <c r="H130" s="92">
        <v>1</v>
      </c>
      <c r="I130" s="92">
        <v>1</v>
      </c>
      <c r="J130" s="93">
        <v>1</v>
      </c>
      <c r="K130" s="93">
        <v>1</v>
      </c>
      <c r="L130" s="94">
        <v>1</v>
      </c>
      <c r="M130" s="257">
        <f t="shared" si="4"/>
        <v>8</v>
      </c>
      <c r="N130" s="258" t="e">
        <f>(M131*100)/M130</f>
        <v>#VALUE!</v>
      </c>
    </row>
    <row r="131" spans="1:14" ht="42.75" customHeight="1">
      <c r="A131" s="9"/>
      <c r="B131" s="20"/>
      <c r="C131" s="35"/>
      <c r="D131" s="95"/>
      <c r="E131" s="96"/>
      <c r="F131" s="96"/>
      <c r="G131" s="96"/>
      <c r="H131" s="96"/>
      <c r="I131" s="72"/>
      <c r="J131" s="96"/>
      <c r="K131" s="96"/>
      <c r="L131" s="97"/>
      <c r="M131" s="96" t="s">
        <v>203</v>
      </c>
      <c r="N131" s="260"/>
    </row>
    <row r="132" spans="1:14" ht="63" customHeight="1">
      <c r="A132" s="48">
        <v>56</v>
      </c>
      <c r="B132" s="49" t="s">
        <v>51</v>
      </c>
      <c r="C132" s="50" t="s">
        <v>186</v>
      </c>
      <c r="D132" s="86"/>
      <c r="E132" s="87"/>
      <c r="F132" s="86"/>
      <c r="G132" s="86"/>
      <c r="H132" s="86"/>
      <c r="I132" s="86"/>
      <c r="J132" s="87"/>
      <c r="K132" s="87"/>
      <c r="L132" s="88"/>
      <c r="M132" s="253">
        <f t="shared" si="4"/>
        <v>0</v>
      </c>
      <c r="N132" s="254" t="e">
        <f>(M133*100)/M132</f>
        <v>#DIV/0!</v>
      </c>
    </row>
    <row r="133" spans="1:14" ht="36.75" customHeight="1">
      <c r="A133" s="51"/>
      <c r="B133" s="52"/>
      <c r="C133" s="53"/>
      <c r="D133" s="67"/>
      <c r="E133" s="90"/>
      <c r="F133" s="90"/>
      <c r="G133" s="90"/>
      <c r="H133" s="90"/>
      <c r="I133" s="90"/>
      <c r="J133" s="90"/>
      <c r="K133" s="90"/>
      <c r="L133" s="91"/>
      <c r="M133" s="255">
        <f>SUM(D133:L133)</f>
        <v>0</v>
      </c>
      <c r="N133" s="256"/>
    </row>
    <row r="134" spans="1:14" ht="18.75">
      <c r="A134" s="141"/>
      <c r="B134" s="142" t="s">
        <v>68</v>
      </c>
      <c r="C134" s="143"/>
      <c r="D134" s="144"/>
      <c r="E134" s="145"/>
      <c r="F134" s="74"/>
      <c r="G134" s="74"/>
      <c r="H134" s="74"/>
      <c r="I134" s="74"/>
      <c r="J134" s="75"/>
      <c r="K134" s="75"/>
      <c r="L134" s="75"/>
      <c r="M134" s="273"/>
      <c r="N134" s="274"/>
    </row>
    <row r="135" spans="1:14" ht="56.25">
      <c r="A135" s="7">
        <v>58</v>
      </c>
      <c r="B135" s="21" t="s">
        <v>142</v>
      </c>
      <c r="C135" s="36" t="s">
        <v>143</v>
      </c>
      <c r="D135" s="92"/>
      <c r="E135" s="93">
        <v>1</v>
      </c>
      <c r="F135" s="92">
        <v>1</v>
      </c>
      <c r="G135" s="92">
        <v>1</v>
      </c>
      <c r="H135" s="92">
        <v>1</v>
      </c>
      <c r="I135" s="92">
        <v>1</v>
      </c>
      <c r="J135" s="93">
        <v>1</v>
      </c>
      <c r="K135" s="93">
        <v>1</v>
      </c>
      <c r="L135" s="94">
        <v>1</v>
      </c>
      <c r="M135" s="257">
        <f t="shared" ref="M135" si="5">SUM(D135:L135)</f>
        <v>8</v>
      </c>
      <c r="N135" s="258">
        <f>(M136*100)/M135</f>
        <v>62.5</v>
      </c>
    </row>
    <row r="136" spans="1:14" ht="18.75">
      <c r="A136" s="9"/>
      <c r="B136" s="20"/>
      <c r="C136" s="35"/>
      <c r="D136" s="95"/>
      <c r="E136" s="96">
        <v>1</v>
      </c>
      <c r="F136" s="96">
        <v>0</v>
      </c>
      <c r="G136" s="96">
        <v>1</v>
      </c>
      <c r="H136" s="96">
        <v>1</v>
      </c>
      <c r="I136" s="96">
        <v>1</v>
      </c>
      <c r="J136" s="96">
        <v>1</v>
      </c>
      <c r="K136" s="96">
        <v>0</v>
      </c>
      <c r="L136" s="97">
        <v>0</v>
      </c>
      <c r="M136" s="259">
        <f>SUM(D136:L136)</f>
        <v>5</v>
      </c>
      <c r="N136" s="260"/>
    </row>
    <row r="137" spans="1:14" ht="101.25" customHeight="1">
      <c r="A137" s="48">
        <v>59</v>
      </c>
      <c r="B137" s="49" t="s">
        <v>23</v>
      </c>
      <c r="C137" s="50" t="s">
        <v>110</v>
      </c>
      <c r="D137" s="351"/>
      <c r="E137" s="87"/>
      <c r="F137" s="86"/>
      <c r="G137" s="86"/>
      <c r="H137" s="86"/>
      <c r="I137" s="86"/>
      <c r="J137" s="87"/>
      <c r="K137" s="87"/>
      <c r="L137" s="88"/>
      <c r="M137" s="253">
        <v>12</v>
      </c>
      <c r="N137" s="254" t="e">
        <f>(M138*100)/M137</f>
        <v>#VALUE!</v>
      </c>
    </row>
    <row r="138" spans="1:14" ht="79.5" customHeight="1">
      <c r="A138" s="51"/>
      <c r="B138" s="52"/>
      <c r="C138" s="53"/>
      <c r="D138" s="89"/>
      <c r="E138" s="352"/>
      <c r="F138" s="90"/>
      <c r="G138" s="90"/>
      <c r="H138" s="90"/>
      <c r="I138" s="90"/>
      <c r="J138" s="90"/>
      <c r="K138" s="90"/>
      <c r="L138" s="91"/>
      <c r="M138" s="352" t="s">
        <v>200</v>
      </c>
      <c r="N138" s="256"/>
    </row>
    <row r="139" spans="1:14" ht="18.75">
      <c r="A139" s="141"/>
      <c r="B139" s="142" t="s">
        <v>69</v>
      </c>
      <c r="C139" s="143"/>
      <c r="D139" s="149"/>
      <c r="E139" s="150"/>
      <c r="F139" s="79"/>
      <c r="G139" s="79"/>
      <c r="H139" s="79"/>
      <c r="I139" s="79"/>
      <c r="J139" s="80"/>
      <c r="K139" s="80"/>
      <c r="L139" s="80"/>
      <c r="M139" s="287"/>
      <c r="N139" s="285"/>
    </row>
    <row r="140" spans="1:14" ht="56.25">
      <c r="A140" s="7">
        <v>60</v>
      </c>
      <c r="B140" s="21" t="s">
        <v>31</v>
      </c>
      <c r="C140" s="36" t="s">
        <v>87</v>
      </c>
      <c r="D140" s="92"/>
      <c r="E140" s="93"/>
      <c r="F140" s="92"/>
      <c r="G140" s="92"/>
      <c r="H140" s="92"/>
      <c r="I140" s="92"/>
      <c r="J140" s="93"/>
      <c r="K140" s="93"/>
      <c r="L140" s="94"/>
      <c r="M140" s="257">
        <f>SUM(D140:L140)</f>
        <v>0</v>
      </c>
      <c r="N140" s="258" t="e">
        <f>(M141*100)/M140</f>
        <v>#VALUE!</v>
      </c>
    </row>
    <row r="141" spans="1:14" ht="51" customHeight="1">
      <c r="A141" s="9"/>
      <c r="B141" s="20"/>
      <c r="C141" s="35"/>
      <c r="D141" s="95"/>
      <c r="E141" s="96"/>
      <c r="F141" s="96"/>
      <c r="G141" s="96"/>
      <c r="H141" s="96"/>
      <c r="I141" s="96"/>
      <c r="J141" s="96"/>
      <c r="K141" s="96"/>
      <c r="L141" s="97"/>
      <c r="M141" s="259" t="s">
        <v>205</v>
      </c>
      <c r="N141" s="260"/>
    </row>
    <row r="142" spans="1:14" ht="93.75">
      <c r="A142" s="112">
        <v>61</v>
      </c>
      <c r="B142" s="113" t="s">
        <v>16</v>
      </c>
      <c r="C142" s="114" t="s">
        <v>111</v>
      </c>
      <c r="D142" s="115"/>
      <c r="E142" s="116"/>
      <c r="F142" s="115"/>
      <c r="G142" s="115"/>
      <c r="H142" s="115"/>
      <c r="I142" s="115"/>
      <c r="J142" s="116"/>
      <c r="K142" s="116"/>
      <c r="L142" s="117"/>
      <c r="M142" s="300"/>
      <c r="N142" s="301"/>
    </row>
    <row r="143" spans="1:14" ht="18.75">
      <c r="A143" s="118"/>
      <c r="B143" s="119"/>
      <c r="C143" s="120"/>
      <c r="D143" s="121"/>
      <c r="E143" s="122"/>
      <c r="F143" s="122"/>
      <c r="G143" s="122"/>
      <c r="H143" s="122"/>
      <c r="I143" s="122"/>
      <c r="J143" s="122"/>
      <c r="K143" s="122"/>
      <c r="L143" s="123"/>
      <c r="M143" s="302"/>
      <c r="N143" s="303"/>
    </row>
    <row r="144" spans="1:14" ht="37.5">
      <c r="A144" s="124">
        <v>63</v>
      </c>
      <c r="B144" s="125" t="s">
        <v>17</v>
      </c>
      <c r="C144" s="126" t="s">
        <v>112</v>
      </c>
      <c r="D144" s="127"/>
      <c r="E144" s="128"/>
      <c r="F144" s="127"/>
      <c r="G144" s="127"/>
      <c r="H144" s="127"/>
      <c r="I144" s="127"/>
      <c r="J144" s="128"/>
      <c r="K144" s="128"/>
      <c r="L144" s="129"/>
      <c r="M144" s="304"/>
      <c r="N144" s="305"/>
    </row>
    <row r="145" spans="1:14" ht="18.75">
      <c r="A145" s="130"/>
      <c r="B145" s="131"/>
      <c r="C145" s="132"/>
      <c r="D145" s="133"/>
      <c r="E145" s="134"/>
      <c r="F145" s="134"/>
      <c r="G145" s="134"/>
      <c r="H145" s="134"/>
      <c r="I145" s="134"/>
      <c r="J145" s="134"/>
      <c r="K145" s="134"/>
      <c r="L145" s="135"/>
      <c r="M145" s="306"/>
      <c r="N145" s="307"/>
    </row>
    <row r="146" spans="1:14" ht="37.5">
      <c r="A146" s="112">
        <v>64</v>
      </c>
      <c r="B146" s="113" t="s">
        <v>52</v>
      </c>
      <c r="C146" s="114" t="s">
        <v>113</v>
      </c>
      <c r="D146" s="115"/>
      <c r="E146" s="116"/>
      <c r="F146" s="115"/>
      <c r="G146" s="115"/>
      <c r="H146" s="115"/>
      <c r="I146" s="115"/>
      <c r="J146" s="116"/>
      <c r="K146" s="116"/>
      <c r="L146" s="117"/>
      <c r="M146" s="300"/>
      <c r="N146" s="301"/>
    </row>
    <row r="147" spans="1:14" ht="18.75">
      <c r="A147" s="118"/>
      <c r="B147" s="119"/>
      <c r="C147" s="120"/>
      <c r="D147" s="121"/>
      <c r="E147" s="122"/>
      <c r="F147" s="122"/>
      <c r="G147" s="122"/>
      <c r="H147" s="122"/>
      <c r="I147" s="122"/>
      <c r="J147" s="122"/>
      <c r="K147" s="122"/>
      <c r="L147" s="123"/>
      <c r="M147" s="302"/>
      <c r="N147" s="303"/>
    </row>
    <row r="148" spans="1:14" ht="18.75">
      <c r="A148" s="137"/>
      <c r="B148" s="138" t="s">
        <v>70</v>
      </c>
      <c r="C148" s="146"/>
      <c r="D148" s="147"/>
      <c r="E148" s="148"/>
      <c r="F148" s="77"/>
      <c r="G148" s="77"/>
      <c r="H148" s="77"/>
      <c r="I148" s="77"/>
      <c r="J148" s="78"/>
      <c r="K148" s="78"/>
      <c r="L148" s="78"/>
      <c r="M148" s="286"/>
      <c r="N148" s="258"/>
    </row>
    <row r="149" spans="1:14" ht="18.75">
      <c r="A149" s="141"/>
      <c r="B149" s="142" t="s">
        <v>71</v>
      </c>
      <c r="C149" s="143"/>
      <c r="D149" s="149"/>
      <c r="E149" s="150"/>
      <c r="F149" s="79"/>
      <c r="G149" s="79"/>
      <c r="H149" s="79"/>
      <c r="I149" s="79"/>
      <c r="J149" s="80"/>
      <c r="K149" s="80"/>
      <c r="L149" s="80"/>
      <c r="M149" s="287"/>
      <c r="N149" s="285"/>
    </row>
    <row r="150" spans="1:14" ht="56.25">
      <c r="A150" s="7">
        <v>71</v>
      </c>
      <c r="B150" s="21" t="s">
        <v>114</v>
      </c>
      <c r="C150" s="36" t="s">
        <v>144</v>
      </c>
      <c r="D150" s="92"/>
      <c r="E150" s="93"/>
      <c r="F150" s="92"/>
      <c r="G150" s="92"/>
      <c r="H150" s="92"/>
      <c r="I150" s="92"/>
      <c r="J150" s="93"/>
      <c r="K150" s="93"/>
      <c r="L150" s="94"/>
      <c r="M150" s="257">
        <f t="shared" ref="M150:M165" si="6">SUM(D150:L150)</f>
        <v>0</v>
      </c>
      <c r="N150" s="258" t="e">
        <f>(M151*100)/M150</f>
        <v>#DIV/0!</v>
      </c>
    </row>
    <row r="151" spans="1:14" ht="24.95" customHeight="1">
      <c r="A151" s="9"/>
      <c r="B151" s="20"/>
      <c r="C151" s="35"/>
      <c r="D151" s="95"/>
      <c r="E151" s="96"/>
      <c r="F151" s="96"/>
      <c r="G151" s="96"/>
      <c r="H151" s="96"/>
      <c r="I151" s="72"/>
      <c r="J151" s="96"/>
      <c r="K151" s="96"/>
      <c r="L151" s="97"/>
      <c r="M151" s="259">
        <f>SUM(D151:L151)</f>
        <v>0</v>
      </c>
      <c r="N151" s="260"/>
    </row>
    <row r="152" spans="1:14" ht="75">
      <c r="A152" s="7">
        <v>72</v>
      </c>
      <c r="B152" s="49" t="s">
        <v>53</v>
      </c>
      <c r="C152" s="50" t="s">
        <v>145</v>
      </c>
      <c r="D152" s="86"/>
      <c r="E152" s="87"/>
      <c r="F152" s="86"/>
      <c r="G152" s="86"/>
      <c r="H152" s="86"/>
      <c r="I152" s="86"/>
      <c r="J152" s="87"/>
      <c r="K152" s="87"/>
      <c r="L152" s="88"/>
      <c r="M152" s="253">
        <f t="shared" si="6"/>
        <v>0</v>
      </c>
      <c r="N152" s="254" t="e">
        <f>(M153*100)/M152</f>
        <v>#DIV/0!</v>
      </c>
    </row>
    <row r="153" spans="1:14" ht="24.95" customHeight="1">
      <c r="A153" s="51"/>
      <c r="B153" s="52"/>
      <c r="C153" s="53"/>
      <c r="D153" s="89"/>
      <c r="E153" s="90"/>
      <c r="F153" s="90"/>
      <c r="G153" s="90"/>
      <c r="H153" s="90"/>
      <c r="I153" s="68"/>
      <c r="J153" s="68"/>
      <c r="K153" s="68"/>
      <c r="L153" s="69"/>
      <c r="M153" s="255">
        <f>SUM(D153:L153)</f>
        <v>0</v>
      </c>
      <c r="N153" s="256"/>
    </row>
    <row r="154" spans="1:14" ht="18.75">
      <c r="A154" s="18"/>
      <c r="B154" s="22" t="s">
        <v>122</v>
      </c>
      <c r="C154" s="34"/>
      <c r="D154" s="136"/>
      <c r="E154" s="83"/>
      <c r="F154" s="82"/>
      <c r="G154" s="82"/>
      <c r="H154" s="82"/>
      <c r="I154" s="82"/>
      <c r="J154" s="82"/>
      <c r="K154" s="82"/>
      <c r="L154" s="84"/>
      <c r="M154" s="298">
        <f t="shared" si="6"/>
        <v>0</v>
      </c>
      <c r="N154" s="308" t="e">
        <v>#DIV/0!</v>
      </c>
    </row>
    <row r="155" spans="1:14" ht="37.5">
      <c r="A155" s="18"/>
      <c r="B155" s="22" t="s">
        <v>146</v>
      </c>
      <c r="C155" s="34"/>
      <c r="D155" s="136"/>
      <c r="E155" s="83"/>
      <c r="F155" s="82"/>
      <c r="G155" s="82"/>
      <c r="H155" s="82"/>
      <c r="I155" s="82"/>
      <c r="J155" s="82"/>
      <c r="K155" s="82"/>
      <c r="L155" s="84"/>
      <c r="M155" s="298">
        <f t="shared" si="6"/>
        <v>0</v>
      </c>
      <c r="N155" s="308" t="e">
        <v>#DIV/0!</v>
      </c>
    </row>
    <row r="156" spans="1:14" ht="37.5">
      <c r="A156" s="18"/>
      <c r="B156" s="22" t="s">
        <v>147</v>
      </c>
      <c r="C156" s="34"/>
      <c r="D156" s="136"/>
      <c r="E156" s="83"/>
      <c r="F156" s="82"/>
      <c r="G156" s="82"/>
      <c r="H156" s="82"/>
      <c r="I156" s="82"/>
      <c r="J156" s="82"/>
      <c r="K156" s="82"/>
      <c r="L156" s="84"/>
      <c r="M156" s="298">
        <f t="shared" si="6"/>
        <v>0</v>
      </c>
      <c r="N156" s="308" t="e">
        <v>#DIV/0!</v>
      </c>
    </row>
    <row r="157" spans="1:14" ht="18.75">
      <c r="A157" s="18"/>
      <c r="B157" s="22" t="s">
        <v>123</v>
      </c>
      <c r="C157" s="34"/>
      <c r="D157" s="136"/>
      <c r="E157" s="83"/>
      <c r="F157" s="82"/>
      <c r="G157" s="82"/>
      <c r="H157" s="82"/>
      <c r="I157" s="82"/>
      <c r="J157" s="82"/>
      <c r="K157" s="82"/>
      <c r="L157" s="84"/>
      <c r="M157" s="298">
        <f t="shared" si="6"/>
        <v>0</v>
      </c>
      <c r="N157" s="308" t="e">
        <v>#DIV/0!</v>
      </c>
    </row>
    <row r="158" spans="1:14" ht="37.5">
      <c r="A158" s="18"/>
      <c r="B158" s="22" t="s">
        <v>121</v>
      </c>
      <c r="C158" s="34"/>
      <c r="D158" s="136"/>
      <c r="E158" s="83"/>
      <c r="F158" s="82"/>
      <c r="G158" s="82"/>
      <c r="H158" s="82"/>
      <c r="I158" s="82"/>
      <c r="J158" s="82"/>
      <c r="K158" s="82"/>
      <c r="L158" s="84"/>
      <c r="M158" s="298">
        <f t="shared" si="6"/>
        <v>0</v>
      </c>
      <c r="N158" s="308" t="e">
        <v>#DIV/0!</v>
      </c>
    </row>
    <row r="159" spans="1:14" ht="37.5">
      <c r="A159" s="7">
        <v>73</v>
      </c>
      <c r="B159" s="21" t="s">
        <v>18</v>
      </c>
      <c r="C159" s="36" t="s">
        <v>115</v>
      </c>
      <c r="D159" s="92"/>
      <c r="E159" s="93"/>
      <c r="F159" s="92"/>
      <c r="G159" s="92"/>
      <c r="H159" s="92"/>
      <c r="I159" s="92"/>
      <c r="J159" s="93"/>
      <c r="K159" s="93"/>
      <c r="L159" s="94"/>
      <c r="M159" s="257">
        <f t="shared" si="6"/>
        <v>0</v>
      </c>
      <c r="N159" s="258" t="e">
        <f>(M160*100)/M159</f>
        <v>#DIV/0!</v>
      </c>
    </row>
    <row r="160" spans="1:14" ht="24.95" customHeight="1">
      <c r="A160" s="9"/>
      <c r="B160" s="20"/>
      <c r="C160" s="35"/>
      <c r="D160" s="95"/>
      <c r="E160" s="96"/>
      <c r="F160" s="96"/>
      <c r="G160" s="96"/>
      <c r="H160" s="96"/>
      <c r="I160" s="72"/>
      <c r="J160" s="96"/>
      <c r="K160" s="96"/>
      <c r="L160" s="97"/>
      <c r="M160" s="259">
        <f>SUM(D160:L160)</f>
        <v>0</v>
      </c>
      <c r="N160" s="260"/>
    </row>
    <row r="161" spans="1:15" ht="75">
      <c r="A161" s="48">
        <v>74</v>
      </c>
      <c r="B161" s="49" t="s">
        <v>35</v>
      </c>
      <c r="C161" s="50" t="s">
        <v>104</v>
      </c>
      <c r="D161" s="86"/>
      <c r="E161" s="87">
        <v>3</v>
      </c>
      <c r="F161" s="86">
        <v>2</v>
      </c>
      <c r="G161" s="86">
        <v>2</v>
      </c>
      <c r="H161" s="86">
        <v>2</v>
      </c>
      <c r="I161" s="86">
        <v>2</v>
      </c>
      <c r="J161" s="87">
        <v>2</v>
      </c>
      <c r="K161" s="87">
        <v>2</v>
      </c>
      <c r="L161" s="88">
        <v>2</v>
      </c>
      <c r="M161" s="253">
        <f t="shared" si="6"/>
        <v>17</v>
      </c>
      <c r="N161" s="254">
        <f>(M162*100)/M161</f>
        <v>0</v>
      </c>
    </row>
    <row r="162" spans="1:15" ht="24.95" customHeight="1">
      <c r="A162" s="51"/>
      <c r="B162" s="52"/>
      <c r="C162" s="53"/>
      <c r="D162" s="67"/>
      <c r="E162" s="68"/>
      <c r="F162" s="90"/>
      <c r="G162" s="90"/>
      <c r="H162" s="90"/>
      <c r="I162" s="68"/>
      <c r="J162" s="90"/>
      <c r="K162" s="90"/>
      <c r="L162" s="91"/>
      <c r="M162" s="255">
        <f>SUM(D162:L162)</f>
        <v>0</v>
      </c>
      <c r="N162" s="256"/>
    </row>
    <row r="163" spans="1:15" ht="37.5">
      <c r="A163" s="7">
        <v>77</v>
      </c>
      <c r="B163" s="21" t="s">
        <v>30</v>
      </c>
      <c r="C163" s="36" t="s">
        <v>104</v>
      </c>
      <c r="D163" s="92"/>
      <c r="E163" s="93"/>
      <c r="F163" s="92"/>
      <c r="G163" s="92"/>
      <c r="H163" s="92"/>
      <c r="I163" s="92"/>
      <c r="J163" s="93"/>
      <c r="K163" s="93"/>
      <c r="L163" s="94"/>
      <c r="M163" s="257">
        <f t="shared" si="6"/>
        <v>0</v>
      </c>
      <c r="N163" s="258" t="e">
        <f>(M164*100)/M163</f>
        <v>#DIV/0!</v>
      </c>
    </row>
    <row r="164" spans="1:15" ht="24.95" customHeight="1">
      <c r="A164" s="9"/>
      <c r="B164" s="20"/>
      <c r="C164" s="35"/>
      <c r="D164" s="71"/>
      <c r="E164" s="96"/>
      <c r="F164" s="96"/>
      <c r="G164" s="96"/>
      <c r="H164" s="96"/>
      <c r="I164" s="72"/>
      <c r="J164" s="96"/>
      <c r="K164" s="96"/>
      <c r="L164" s="97"/>
      <c r="M164" s="259">
        <f>SUM(D164:L164)</f>
        <v>0</v>
      </c>
      <c r="N164" s="260"/>
    </row>
    <row r="165" spans="1:15" ht="56.25">
      <c r="A165" s="48">
        <v>78</v>
      </c>
      <c r="B165" s="49" t="s">
        <v>19</v>
      </c>
      <c r="C165" s="50" t="s">
        <v>104</v>
      </c>
      <c r="D165" s="86"/>
      <c r="E165" s="87">
        <v>175</v>
      </c>
      <c r="F165" s="86">
        <v>26</v>
      </c>
      <c r="G165" s="86">
        <v>2</v>
      </c>
      <c r="H165" s="86">
        <v>61</v>
      </c>
      <c r="I165" s="86">
        <v>103</v>
      </c>
      <c r="J165" s="87">
        <v>53</v>
      </c>
      <c r="K165" s="87">
        <v>50</v>
      </c>
      <c r="L165" s="88">
        <v>20</v>
      </c>
      <c r="M165" s="253">
        <f t="shared" si="6"/>
        <v>490</v>
      </c>
      <c r="N165" s="254" t="e">
        <f>(M166*100)/M165</f>
        <v>#VALUE!</v>
      </c>
    </row>
    <row r="166" spans="1:15" ht="55.5" customHeight="1">
      <c r="A166" s="51"/>
      <c r="B166" s="52"/>
      <c r="C166" s="53"/>
      <c r="D166" s="353"/>
      <c r="E166" s="90"/>
      <c r="F166" s="90"/>
      <c r="G166" s="90"/>
      <c r="H166" s="90"/>
      <c r="I166" s="90"/>
      <c r="J166" s="90"/>
      <c r="K166" s="90"/>
      <c r="L166" s="91"/>
      <c r="M166" s="395" t="s">
        <v>201</v>
      </c>
      <c r="N166" s="256"/>
    </row>
    <row r="167" spans="1:15" ht="18.75">
      <c r="A167" s="137"/>
      <c r="B167" s="138" t="s">
        <v>72</v>
      </c>
      <c r="C167" s="146"/>
      <c r="D167" s="147"/>
      <c r="E167" s="148"/>
      <c r="F167" s="77"/>
      <c r="G167" s="77"/>
      <c r="H167" s="77"/>
      <c r="I167" s="77"/>
      <c r="J167" s="78"/>
      <c r="K167" s="78"/>
      <c r="L167" s="78"/>
      <c r="M167" s="286"/>
      <c r="N167" s="258"/>
    </row>
    <row r="168" spans="1:15" ht="18.75">
      <c r="A168" s="141"/>
      <c r="B168" s="142" t="s">
        <v>73</v>
      </c>
      <c r="C168" s="143"/>
      <c r="D168" s="149"/>
      <c r="E168" s="150"/>
      <c r="F168" s="79"/>
      <c r="G168" s="79"/>
      <c r="H168" s="79"/>
      <c r="I168" s="79"/>
      <c r="J168" s="80"/>
      <c r="K168" s="80"/>
      <c r="L168" s="80"/>
      <c r="M168" s="287"/>
      <c r="N168" s="285"/>
    </row>
    <row r="169" spans="1:15" ht="78" customHeight="1">
      <c r="A169" s="7">
        <v>79</v>
      </c>
      <c r="B169" s="21" t="s">
        <v>20</v>
      </c>
      <c r="C169" s="36" t="s">
        <v>92</v>
      </c>
      <c r="D169" s="92"/>
      <c r="E169" s="93"/>
      <c r="F169" s="92"/>
      <c r="G169" s="92"/>
      <c r="H169" s="92"/>
      <c r="I169" s="92"/>
      <c r="J169" s="93"/>
      <c r="K169" s="93"/>
      <c r="L169" s="94"/>
      <c r="M169" s="257">
        <v>5</v>
      </c>
      <c r="N169" s="258">
        <f>(M170*100)/M169</f>
        <v>100</v>
      </c>
      <c r="O169" s="364" t="s">
        <v>208</v>
      </c>
    </row>
    <row r="170" spans="1:15" ht="24.75" hidden="1" customHeight="1">
      <c r="A170" s="9"/>
      <c r="B170" s="20"/>
      <c r="C170" s="35"/>
      <c r="D170" s="95"/>
      <c r="E170" s="96"/>
      <c r="F170" s="96"/>
      <c r="G170" s="96"/>
      <c r="H170" s="96"/>
      <c r="I170" s="96"/>
      <c r="J170" s="96"/>
      <c r="K170" s="96"/>
      <c r="L170" s="97"/>
      <c r="M170" s="259">
        <v>5</v>
      </c>
      <c r="N170" s="260"/>
    </row>
    <row r="171" spans="1:15" ht="24.75" customHeight="1">
      <c r="A171" s="8"/>
      <c r="B171" s="37"/>
      <c r="C171" s="365"/>
      <c r="D171" s="366"/>
      <c r="E171" s="367"/>
      <c r="F171" s="367"/>
      <c r="G171" s="367"/>
      <c r="H171" s="367"/>
      <c r="I171" s="367"/>
      <c r="J171" s="367"/>
      <c r="K171" s="367"/>
      <c r="L171" s="368"/>
      <c r="M171" s="382">
        <v>5</v>
      </c>
      <c r="N171" s="297"/>
    </row>
    <row r="172" spans="1:15" s="23" customFormat="1" ht="56.25">
      <c r="A172" s="48">
        <v>80</v>
      </c>
      <c r="B172" s="49" t="s">
        <v>28</v>
      </c>
      <c r="C172" s="50" t="s">
        <v>116</v>
      </c>
      <c r="D172" s="66"/>
      <c r="E172" s="387">
        <v>33493908.289999999</v>
      </c>
      <c r="F172" s="388">
        <v>2650548.7000000002</v>
      </c>
      <c r="G172" s="388">
        <v>911406.12</v>
      </c>
      <c r="H172" s="388">
        <v>5275778.97</v>
      </c>
      <c r="I172" s="388">
        <v>5994983.7199999997</v>
      </c>
      <c r="J172" s="387">
        <v>2939664.86</v>
      </c>
      <c r="K172" s="387">
        <v>1757866.75</v>
      </c>
      <c r="L172" s="389">
        <v>1630603.01</v>
      </c>
      <c r="M172" s="390">
        <v>54654760.419999994</v>
      </c>
      <c r="N172" s="254">
        <f>(M173*100)/M172</f>
        <v>25.469906597387663</v>
      </c>
    </row>
    <row r="173" spans="1:15" s="23" customFormat="1" ht="24.95" customHeight="1">
      <c r="A173" s="51"/>
      <c r="B173" s="52"/>
      <c r="C173" s="53"/>
      <c r="D173" s="67"/>
      <c r="E173" s="391">
        <v>3902261.21</v>
      </c>
      <c r="F173" s="391">
        <v>854712.05</v>
      </c>
      <c r="G173" s="391">
        <v>595533.86</v>
      </c>
      <c r="H173" s="391">
        <v>2786638.2</v>
      </c>
      <c r="I173" s="391">
        <v>2170982.6</v>
      </c>
      <c r="J173" s="391">
        <v>2221961.56</v>
      </c>
      <c r="K173" s="391">
        <v>891990.19</v>
      </c>
      <c r="L173" s="392">
        <v>496436.76</v>
      </c>
      <c r="M173" s="393">
        <v>13920516.43</v>
      </c>
      <c r="N173" s="256"/>
    </row>
    <row r="174" spans="1:15" ht="18.75">
      <c r="A174" s="141"/>
      <c r="B174" s="142" t="s">
        <v>75</v>
      </c>
      <c r="C174" s="143"/>
      <c r="D174" s="144"/>
      <c r="E174" s="145"/>
      <c r="F174" s="74"/>
      <c r="G174" s="74"/>
      <c r="H174" s="74"/>
      <c r="I174" s="74"/>
      <c r="J174" s="75"/>
      <c r="K174" s="75"/>
      <c r="L174" s="75"/>
      <c r="M174" s="273"/>
      <c r="N174" s="274"/>
    </row>
    <row r="175" spans="1:15" ht="56.25">
      <c r="A175" s="7">
        <v>83</v>
      </c>
      <c r="B175" s="21" t="s">
        <v>129</v>
      </c>
      <c r="C175" s="55" t="s">
        <v>184</v>
      </c>
      <c r="D175" s="162"/>
      <c r="E175" s="93"/>
      <c r="F175" s="92"/>
      <c r="G175" s="92"/>
      <c r="H175" s="92"/>
      <c r="I175" s="92"/>
      <c r="J175" s="93"/>
      <c r="K175" s="93"/>
      <c r="L175" s="94"/>
      <c r="M175" s="257">
        <v>1</v>
      </c>
      <c r="N175" s="375" t="e">
        <f>(M176*100)/M175</f>
        <v>#VALUE!</v>
      </c>
      <c r="O175" s="369"/>
    </row>
    <row r="176" spans="1:15" ht="39.75" customHeight="1">
      <c r="A176" s="8"/>
      <c r="B176" s="37"/>
      <c r="C176" s="165"/>
      <c r="D176" s="167"/>
      <c r="E176" s="98"/>
      <c r="F176" s="376"/>
      <c r="G176" s="376"/>
      <c r="H176" s="376"/>
      <c r="I176" s="377"/>
      <c r="J176" s="98"/>
      <c r="K176" s="98"/>
      <c r="L176" s="175"/>
      <c r="M176" s="378" t="s">
        <v>203</v>
      </c>
      <c r="N176" s="379"/>
    </row>
    <row r="177" spans="1:15" ht="37.5">
      <c r="A177" s="8"/>
      <c r="B177" s="37"/>
      <c r="C177" s="39" t="s">
        <v>185</v>
      </c>
      <c r="D177" s="98"/>
      <c r="E177" s="98">
        <v>24</v>
      </c>
      <c r="F177" s="98">
        <v>13</v>
      </c>
      <c r="G177" s="98">
        <v>9</v>
      </c>
      <c r="H177" s="98">
        <v>14</v>
      </c>
      <c r="I177" s="98">
        <v>21</v>
      </c>
      <c r="J177" s="98">
        <v>20</v>
      </c>
      <c r="K177" s="98">
        <v>14</v>
      </c>
      <c r="L177" s="175">
        <v>10</v>
      </c>
      <c r="M177" s="283">
        <f t="shared" ref="M177" si="7">SUM(D177:L177)</f>
        <v>125</v>
      </c>
      <c r="N177" s="379" t="e">
        <f>(M178*100)/M177</f>
        <v>#VALUE!</v>
      </c>
    </row>
    <row r="178" spans="1:15" ht="42.75" customHeight="1">
      <c r="A178" s="9"/>
      <c r="B178" s="20"/>
      <c r="C178" s="35"/>
      <c r="D178" s="96"/>
      <c r="E178" s="96"/>
      <c r="F178" s="96"/>
      <c r="G178" s="96"/>
      <c r="H178" s="96"/>
      <c r="I178" s="380"/>
      <c r="J178" s="96"/>
      <c r="K178" s="96"/>
      <c r="L178" s="97"/>
      <c r="M178" s="259" t="s">
        <v>203</v>
      </c>
      <c r="N178" s="381"/>
    </row>
    <row r="179" spans="1:15" ht="18.75">
      <c r="A179" s="141"/>
      <c r="B179" s="142" t="s">
        <v>74</v>
      </c>
      <c r="C179" s="143"/>
      <c r="D179" s="144"/>
      <c r="E179" s="145"/>
      <c r="F179" s="74"/>
      <c r="G179" s="74"/>
      <c r="H179" s="74"/>
      <c r="I179" s="74"/>
      <c r="J179" s="75"/>
      <c r="K179" s="75"/>
      <c r="L179" s="75"/>
      <c r="M179" s="273"/>
      <c r="N179" s="274"/>
    </row>
    <row r="180" spans="1:15" ht="37.5">
      <c r="A180" s="48">
        <v>88</v>
      </c>
      <c r="B180" s="49" t="s">
        <v>29</v>
      </c>
      <c r="C180" s="50" t="s">
        <v>117</v>
      </c>
      <c r="D180" s="86"/>
      <c r="E180" s="87"/>
      <c r="F180" s="86"/>
      <c r="G180" s="86"/>
      <c r="H180" s="86"/>
      <c r="I180" s="86"/>
      <c r="J180" s="87"/>
      <c r="K180" s="87"/>
      <c r="L180" s="88"/>
      <c r="M180" s="253">
        <v>8859</v>
      </c>
      <c r="N180" s="254">
        <f>(M181*100)/M180</f>
        <v>28.637543740828537</v>
      </c>
    </row>
    <row r="181" spans="1:15" ht="24.95" customHeight="1">
      <c r="A181" s="51"/>
      <c r="B181" s="52"/>
      <c r="C181" s="53"/>
      <c r="D181" s="89"/>
      <c r="E181" s="90"/>
      <c r="F181" s="90"/>
      <c r="G181" s="90"/>
      <c r="H181" s="90"/>
      <c r="I181" s="90"/>
      <c r="J181" s="90"/>
      <c r="K181" s="90"/>
      <c r="L181" s="91"/>
      <c r="M181" s="255">
        <v>2537</v>
      </c>
      <c r="N181" s="256"/>
    </row>
    <row r="182" spans="1:15" ht="37.5">
      <c r="A182" s="7">
        <v>92</v>
      </c>
      <c r="B182" s="21" t="s">
        <v>54</v>
      </c>
      <c r="C182" s="36" t="s">
        <v>118</v>
      </c>
      <c r="D182" s="70"/>
      <c r="E182" s="93">
        <v>1</v>
      </c>
      <c r="F182" s="92">
        <v>1</v>
      </c>
      <c r="G182" s="92">
        <v>1</v>
      </c>
      <c r="H182" s="92">
        <v>1</v>
      </c>
      <c r="I182" s="92">
        <v>1</v>
      </c>
      <c r="J182" s="93">
        <v>1</v>
      </c>
      <c r="K182" s="93">
        <v>1</v>
      </c>
      <c r="L182" s="94">
        <v>1</v>
      </c>
      <c r="M182" s="257">
        <f t="shared" ref="M182" si="8">SUM(D182:L182)</f>
        <v>8</v>
      </c>
      <c r="N182" s="258">
        <f>(M183*100)/M182</f>
        <v>0</v>
      </c>
      <c r="O182" s="370" t="s">
        <v>209</v>
      </c>
    </row>
    <row r="183" spans="1:15" ht="24.95" customHeight="1">
      <c r="A183" s="9"/>
      <c r="B183" s="20"/>
      <c r="C183" s="35"/>
      <c r="D183" s="71"/>
      <c r="E183" s="72">
        <v>0</v>
      </c>
      <c r="F183" s="72">
        <v>0</v>
      </c>
      <c r="G183" s="72">
        <v>0</v>
      </c>
      <c r="H183" s="96">
        <v>0</v>
      </c>
      <c r="I183" s="96">
        <v>0</v>
      </c>
      <c r="J183" s="96">
        <v>0</v>
      </c>
      <c r="K183" s="96">
        <v>0</v>
      </c>
      <c r="L183" s="97">
        <v>0</v>
      </c>
      <c r="M183" s="259">
        <f>SUM(D183:L183)</f>
        <v>0</v>
      </c>
      <c r="N183" s="260"/>
      <c r="O183" s="371"/>
    </row>
    <row r="184" spans="1:15" ht="18.75">
      <c r="A184" s="141"/>
      <c r="B184" s="142" t="s">
        <v>76</v>
      </c>
      <c r="C184" s="143"/>
      <c r="D184" s="144"/>
      <c r="E184" s="145"/>
      <c r="F184" s="74"/>
      <c r="G184" s="74"/>
      <c r="H184" s="74"/>
      <c r="I184" s="74"/>
      <c r="J184" s="75"/>
      <c r="K184" s="75"/>
      <c r="L184" s="75"/>
      <c r="M184" s="273"/>
      <c r="N184" s="274"/>
    </row>
    <row r="185" spans="1:15" ht="56.25">
      <c r="A185" s="48">
        <v>93</v>
      </c>
      <c r="B185" s="49" t="s">
        <v>55</v>
      </c>
      <c r="C185" s="50" t="s">
        <v>116</v>
      </c>
      <c r="D185" s="86"/>
      <c r="E185" s="87"/>
      <c r="F185" s="86"/>
      <c r="G185" s="86"/>
      <c r="H185" s="86"/>
      <c r="I185" s="86"/>
      <c r="J185" s="87"/>
      <c r="K185" s="87"/>
      <c r="L185" s="88"/>
      <c r="M185" s="253">
        <v>2</v>
      </c>
      <c r="N185" s="254">
        <f>(M186*100)/M185</f>
        <v>100</v>
      </c>
    </row>
    <row r="186" spans="1:15" ht="24.95" customHeight="1">
      <c r="A186" s="51"/>
      <c r="B186" s="52"/>
      <c r="C186" s="53"/>
      <c r="D186" s="89"/>
      <c r="E186" s="90"/>
      <c r="F186" s="90"/>
      <c r="G186" s="90"/>
      <c r="H186" s="90"/>
      <c r="I186" s="90"/>
      <c r="J186" s="90"/>
      <c r="K186" s="90"/>
      <c r="L186" s="91"/>
      <c r="M186" s="255">
        <v>2</v>
      </c>
      <c r="N186" s="256"/>
    </row>
    <row r="187" spans="1:15" ht="18.75">
      <c r="A187" s="141"/>
      <c r="B187" s="142" t="s">
        <v>77</v>
      </c>
      <c r="C187" s="143"/>
      <c r="D187" s="144"/>
      <c r="E187" s="145"/>
      <c r="F187" s="74"/>
      <c r="G187" s="74"/>
      <c r="H187" s="74"/>
      <c r="I187" s="74"/>
      <c r="J187" s="75"/>
      <c r="K187" s="75"/>
      <c r="L187" s="75"/>
      <c r="M187" s="273"/>
      <c r="N187" s="274"/>
    </row>
    <row r="188" spans="1:15" ht="101.25">
      <c r="A188" s="7">
        <v>96</v>
      </c>
      <c r="B188" s="21" t="s">
        <v>34</v>
      </c>
      <c r="C188" s="334" t="s">
        <v>128</v>
      </c>
      <c r="D188" s="92"/>
      <c r="E188" s="93"/>
      <c r="F188" s="92"/>
      <c r="G188" s="92"/>
      <c r="H188" s="92"/>
      <c r="I188" s="92"/>
      <c r="J188" s="93"/>
      <c r="K188" s="93"/>
      <c r="L188" s="94"/>
      <c r="M188" s="257">
        <f t="shared" ref="M188" si="9">SUM(D188:L188)</f>
        <v>0</v>
      </c>
      <c r="N188" s="258" t="e">
        <f>(M189*100)/M188</f>
        <v>#DIV/0!</v>
      </c>
    </row>
    <row r="189" spans="1:15" ht="24.95" customHeight="1" thickBot="1">
      <c r="A189" s="9"/>
      <c r="B189" s="20"/>
      <c r="C189" s="35"/>
      <c r="D189" s="95"/>
      <c r="E189" s="96"/>
      <c r="F189" s="96"/>
      <c r="G189" s="96"/>
      <c r="H189" s="96"/>
      <c r="I189" s="96"/>
      <c r="J189" s="96"/>
      <c r="K189" s="96"/>
      <c r="L189" s="97"/>
      <c r="M189" s="309">
        <f t="shared" ref="M189" si="10">SUM(D189:L189)</f>
        <v>0</v>
      </c>
      <c r="N189" s="310"/>
    </row>
    <row r="190" spans="1:15" ht="54.75" customHeight="1">
      <c r="A190" s="385"/>
      <c r="B190" s="386"/>
      <c r="C190" s="386"/>
      <c r="D190" s="386"/>
      <c r="E190" s="386"/>
      <c r="F190" s="386"/>
      <c r="G190" s="344"/>
    </row>
    <row r="192" spans="1:15">
      <c r="D192" s="27"/>
      <c r="E192" s="27"/>
      <c r="F192" s="27"/>
      <c r="G192" s="27"/>
      <c r="H192" s="27"/>
      <c r="I192" s="27"/>
      <c r="J192" s="28"/>
      <c r="K192" s="14"/>
      <c r="L192" s="14"/>
      <c r="M192" s="103"/>
      <c r="N192" s="103"/>
    </row>
    <row r="193" spans="1:14">
      <c r="D193" s="27"/>
      <c r="E193" s="27"/>
      <c r="F193" s="27"/>
      <c r="G193" s="27"/>
      <c r="H193" s="27"/>
      <c r="I193" s="27"/>
      <c r="J193" s="28"/>
      <c r="K193" s="14"/>
      <c r="L193" s="14"/>
      <c r="M193" s="103"/>
      <c r="N193" s="103"/>
    </row>
    <row r="194" spans="1:14">
      <c r="D194" s="27"/>
      <c r="E194" s="27"/>
      <c r="F194" s="27"/>
      <c r="G194" s="27"/>
      <c r="H194" s="27"/>
      <c r="I194" s="27"/>
      <c r="J194" s="28"/>
      <c r="K194" s="14"/>
      <c r="L194" s="14"/>
      <c r="M194" s="103"/>
      <c r="N194" s="103"/>
    </row>
    <row r="195" spans="1:14">
      <c r="D195" s="27"/>
      <c r="E195" s="27"/>
      <c r="F195" s="27"/>
      <c r="G195" s="27"/>
      <c r="H195" s="27"/>
      <c r="I195" s="27"/>
      <c r="J195" s="28"/>
      <c r="K195" s="14"/>
      <c r="L195" s="14"/>
      <c r="M195" s="103"/>
      <c r="N195" s="103"/>
    </row>
    <row r="196" spans="1:14">
      <c r="A196" s="29"/>
    </row>
    <row r="197" spans="1:14">
      <c r="A197" s="29"/>
    </row>
  </sheetData>
  <mergeCells count="2">
    <mergeCell ref="D4:L4"/>
    <mergeCell ref="A190:F190"/>
  </mergeCells>
  <conditionalFormatting sqref="D192:J195">
    <cfRule type="cellIs" dxfId="13" priority="21" operator="equal">
      <formula>"non"</formula>
    </cfRule>
  </conditionalFormatting>
  <conditionalFormatting sqref="D57:L57 D9:L16 D18:L55 D17:M17 D59:L189">
    <cfRule type="cellIs" dxfId="12" priority="20" operator="equal">
      <formula>"n/a"</formula>
    </cfRule>
  </conditionalFormatting>
  <conditionalFormatting sqref="D58:L58">
    <cfRule type="cellIs" dxfId="11" priority="19" operator="equal">
      <formula>"n/a"</formula>
    </cfRule>
  </conditionalFormatting>
  <conditionalFormatting sqref="D56:L56">
    <cfRule type="cellIs" dxfId="10" priority="18" operator="equal">
      <formula>"n/a"</formula>
    </cfRule>
  </conditionalFormatting>
  <conditionalFormatting sqref="N55">
    <cfRule type="cellIs" dxfId="9" priority="13" operator="greaterThanOrEqual">
      <formula>-2.05</formula>
    </cfRule>
  </conditionalFormatting>
  <conditionalFormatting sqref="N57">
    <cfRule type="cellIs" dxfId="8" priority="12" operator="greaterThan">
      <formula>-5</formula>
    </cfRule>
  </conditionalFormatting>
  <conditionalFormatting sqref="N92">
    <cfRule type="cellIs" dxfId="7" priority="11" operator="greaterThan">
      <formula>-10</formula>
    </cfRule>
  </conditionalFormatting>
  <conditionalFormatting sqref="N40">
    <cfRule type="cellIs" dxfId="6" priority="7" operator="lessThan">
      <formula>$C$41</formula>
    </cfRule>
  </conditionalFormatting>
  <conditionalFormatting sqref="N41">
    <cfRule type="cellIs" dxfId="5" priority="6" operator="equal">
      <formula>"ไม่ผ่าน"</formula>
    </cfRule>
  </conditionalFormatting>
  <conditionalFormatting sqref="M138">
    <cfRule type="cellIs" dxfId="4" priority="5" operator="equal">
      <formula>"n/a"</formula>
    </cfRule>
  </conditionalFormatting>
  <conditionalFormatting sqref="M131">
    <cfRule type="cellIs" dxfId="3" priority="4" operator="equal">
      <formula>"n/a"</formula>
    </cfRule>
  </conditionalFormatting>
  <conditionalFormatting sqref="M129">
    <cfRule type="cellIs" dxfId="2" priority="3" operator="equal">
      <formula>"n/a"</formula>
    </cfRule>
  </conditionalFormatting>
  <conditionalFormatting sqref="M127">
    <cfRule type="cellIs" dxfId="1" priority="2" operator="equal">
      <formula>"n/a"</formula>
    </cfRule>
  </conditionalFormatting>
  <conditionalFormatting sqref="M166">
    <cfRule type="cellIs" dxfId="0" priority="1" operator="equal">
      <formula>"n/a"</formula>
    </cfRule>
  </conditionalFormatting>
  <dataValidations count="8">
    <dataValidation allowBlank="1" showInputMessage="1" showErrorMessage="1" prompt="ช่องสำหรับผู้ป่วยความดันโลหิตสูงร_x000a_ายใหม่" sqref="D81:M81 D56:M56"/>
    <dataValidation allowBlank="1" showInputMessage="1" showErrorMessage="1" prompt="ช่องสำหรับผู้ป่วยเบาหวานรายใหม่" sqref="D83:M83 D58:M58"/>
    <dataValidation allowBlank="1" showInputMessage="1" showErrorMessage="1" prompt="ช่องสำหรับข้อมูลสาเหตุการตาย" sqref="D176:M176"/>
    <dataValidation allowBlank="1" showInputMessage="1" showErrorMessage="1" prompt="ช่องสำหรับข้อมูลคุณภาพเวชระเบียน" sqref="D178:M178"/>
    <dataValidation allowBlank="1" showInputMessage="1" showErrorMessage="1" prompt="=(รายใหม่ปี 2560 - รายใหม่ปี 2559 x 100) / รายใหม่ปี 2559" sqref="N55 N57"/>
    <dataValidation allowBlank="1" showInputMessage="1" showErrorMessage="1" prompt="ใส่จำนวนผู้ป่วยความดัน รายใหม่ของปี 2559" sqref="C56 C93"/>
    <dataValidation allowBlank="1" showInputMessage="1" showErrorMessage="1" prompt="ใส่จำนวนผู้ป่วยเบาหวาน รายใหม่ของปี 2559" sqref="C58 C41"/>
    <dataValidation allowBlank="1" showInputMessage="1" showErrorMessage="1" prompt="=(จำนวนส่งออกปี 2560 - จำนวนส่งออกปี 2559) x 100 /จำนวนส่งออกปี 2559" sqref="N92"/>
  </dataValidations>
  <pageMargins left="0.22" right="0.14000000000000001" top="0.73" bottom="0.28999999999999998" header="0.37" footer="0.38"/>
  <pageSetup paperSize="9" scale="95" pageOrder="overThenDown" orientation="landscape" r:id="rId1"/>
  <headerFooter>
    <oddHeader>หน้าที่ &amp;P จาก &amp;N</oddHeader>
  </headerFooter>
  <ignoredErrors>
    <ignoredError sqref="N5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KPI2560reportNEW</vt:lpstr>
      <vt:lpstr>mthrep</vt:lpstr>
      <vt:lpstr>KPI2560reportNEW!Print_Area</vt:lpstr>
      <vt:lpstr>KPI2560reportNEW!Print_Titles</vt:lpstr>
      <vt:lpstr>prv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ศรสวรรค์ คงเจริญ</dc:creator>
  <cp:lastModifiedBy>Koy</cp:lastModifiedBy>
  <cp:lastPrinted>2017-01-30T01:46:40Z</cp:lastPrinted>
  <dcterms:created xsi:type="dcterms:W3CDTF">2016-09-10T03:12:07Z</dcterms:created>
  <dcterms:modified xsi:type="dcterms:W3CDTF">2017-02-02T10:34:38Z</dcterms:modified>
</cp:coreProperties>
</file>